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vin G. Borchert\Documents\Business\Clients\Keysight Technologies\Media Relations\News Releases\2015\News Releases (201511)\NRC15165 (Q4F15Earn)\"/>
    </mc:Choice>
  </mc:AlternateContent>
  <bookViews>
    <workbookView xWindow="0" yWindow="0" windowWidth="28800" windowHeight="12585" tabRatio="792"/>
  </bookViews>
  <sheets>
    <sheet name="QTD P&amp;L" sheetId="1" r:id="rId1"/>
    <sheet name="YTD P&amp;L" sheetId="11" r:id="rId2"/>
    <sheet name="Balance Sheet" sheetId="3" r:id="rId3"/>
    <sheet name="Cash Flow" sheetId="5" r:id="rId4"/>
    <sheet name="GAAP to Non-GAAP QTD P&amp;L" sheetId="17" r:id="rId5"/>
    <sheet name="GAAP to Non-GAAP YTD P&amp;L" sheetId="18" r:id="rId6"/>
    <sheet name="Segment Results" sheetId="19" r:id="rId7"/>
    <sheet name="Non-GAAP Core revenue" sheetId="13" r:id="rId8"/>
    <sheet name="Core revenue by region" sheetId="16" r:id="rId9"/>
    <sheet name="Revenue by market" sheetId="15" r:id="rId10"/>
  </sheets>
  <definedNames>
    <definedName name="_xlnm.Print_Area" localSheetId="2">'Balance Sheet'!$A$1:$H$64</definedName>
    <definedName name="_xlnm.Print_Area" localSheetId="3">'Cash Flow'!$A$1:$G$70</definedName>
    <definedName name="_xlnm.Print_Area" localSheetId="4">'GAAP to Non-GAAP QTD P&amp;L'!$A$1:$M$67</definedName>
    <definedName name="_xlnm.Print_Area" localSheetId="5">'GAAP to Non-GAAP YTD P&amp;L'!$A$1:$O$64</definedName>
    <definedName name="_xlnm.Print_Area" localSheetId="7">'Non-GAAP Core revenue'!$A$1:$M$33</definedName>
    <definedName name="_xlnm.Print_Area" localSheetId="0">'QTD P&amp;L'!$A$1:$F$51</definedName>
    <definedName name="_xlnm.Print_Area" localSheetId="9">'Revenue by market'!$A$1:$G$19</definedName>
    <definedName name="_xlnm.Print_Area" localSheetId="1">'YTD P&amp;L'!$A$1:$F$51</definedName>
  </definedNames>
  <calcPr calcId="152511"/>
</workbook>
</file>

<file path=xl/calcChain.xml><?xml version="1.0" encoding="utf-8"?>
<calcChain xmlns="http://schemas.openxmlformats.org/spreadsheetml/2006/main">
  <c r="F10" i="15" l="1"/>
  <c r="M24" i="17"/>
  <c r="M16" i="17"/>
  <c r="C27" i="17"/>
  <c r="C25" i="17"/>
  <c r="C16" i="17"/>
  <c r="M32" i="17"/>
  <c r="M29" i="17"/>
  <c r="M27" i="17"/>
  <c r="M25" i="17"/>
  <c r="M22" i="17"/>
  <c r="M21" i="17"/>
  <c r="M20" i="17"/>
  <c r="M19" i="17"/>
  <c r="M14" i="17"/>
  <c r="C32" i="17"/>
  <c r="C29" i="17"/>
  <c r="C14" i="17"/>
  <c r="L17" i="17"/>
  <c r="M17" i="17" s="1"/>
  <c r="G17" i="17"/>
  <c r="I17" i="17"/>
  <c r="H17" i="17"/>
  <c r="F17" i="17"/>
  <c r="E17" i="17"/>
  <c r="D17" i="17"/>
  <c r="O29" i="18"/>
  <c r="O27" i="18"/>
  <c r="D29" i="18"/>
  <c r="D27" i="18"/>
  <c r="O25" i="18"/>
  <c r="D25" i="18"/>
  <c r="O16" i="18"/>
  <c r="D16" i="18"/>
  <c r="H17" i="18"/>
  <c r="K17" i="18"/>
  <c r="J17" i="18"/>
  <c r="I17" i="18"/>
  <c r="G17" i="18"/>
  <c r="F17" i="18"/>
  <c r="E17" i="18"/>
  <c r="N17" i="18"/>
  <c r="G59" i="5"/>
  <c r="F31" i="11"/>
  <c r="F27" i="11"/>
  <c r="F26" i="11"/>
  <c r="F18" i="11"/>
  <c r="F17" i="11"/>
  <c r="F14" i="11"/>
  <c r="F11" i="11"/>
  <c r="F31" i="1"/>
  <c r="F27" i="1"/>
  <c r="F26" i="1"/>
  <c r="F20" i="1"/>
  <c r="F18" i="1"/>
  <c r="F15" i="1"/>
  <c r="F12" i="1"/>
  <c r="B17" i="18"/>
  <c r="B17" i="17"/>
  <c r="J17" i="13"/>
  <c r="L15" i="13"/>
  <c r="B17" i="13"/>
  <c r="K19" i="16"/>
  <c r="J19" i="16"/>
  <c r="H19" i="16"/>
  <c r="F19" i="16"/>
  <c r="C19" i="16"/>
  <c r="B19" i="16"/>
  <c r="K18" i="16"/>
  <c r="J18" i="16"/>
  <c r="H18" i="16"/>
  <c r="F18" i="16"/>
  <c r="C18" i="16"/>
  <c r="B18" i="16"/>
  <c r="B12" i="15"/>
  <c r="D12" i="15"/>
  <c r="F9" i="15"/>
  <c r="G40" i="5"/>
  <c r="E40" i="5"/>
  <c r="E59" i="5"/>
  <c r="G51" i="5"/>
  <c r="E51" i="5"/>
  <c r="G30" i="5"/>
  <c r="E30" i="5"/>
  <c r="J13" i="13"/>
  <c r="H13" i="13"/>
  <c r="D13" i="13"/>
  <c r="B13" i="13"/>
  <c r="B21" i="11"/>
  <c r="F21" i="11" s="1"/>
  <c r="B23" i="11"/>
  <c r="F23" i="11" s="1"/>
  <c r="B22" i="1"/>
  <c r="F22" i="1" s="1"/>
  <c r="B24" i="1"/>
  <c r="B29" i="1"/>
  <c r="B33" i="1" s="1"/>
  <c r="D22" i="1"/>
  <c r="D24" i="1" s="1"/>
  <c r="D21" i="11"/>
  <c r="D23" i="11"/>
  <c r="D29" i="11"/>
  <c r="F29" i="11" s="1"/>
  <c r="D33" i="11"/>
  <c r="D38" i="11" s="1"/>
  <c r="E38" i="3"/>
  <c r="E44" i="3"/>
  <c r="E19" i="3"/>
  <c r="E27" i="3"/>
  <c r="E55" i="3"/>
  <c r="E56" i="3" s="1"/>
  <c r="G19" i="3"/>
  <c r="G27" i="3" s="1"/>
  <c r="G55" i="3"/>
  <c r="G38" i="3"/>
  <c r="G44" i="3"/>
  <c r="G56" i="3"/>
  <c r="B29" i="11"/>
  <c r="B33" i="11"/>
  <c r="F33" i="11" s="1"/>
  <c r="B38" i="11"/>
  <c r="B37" i="11"/>
  <c r="B37" i="1" l="1"/>
  <c r="B38" i="1"/>
  <c r="D29" i="1"/>
  <c r="D33" i="1" s="1"/>
  <c r="F24" i="1"/>
  <c r="D37" i="11"/>
  <c r="F29" i="1" l="1"/>
  <c r="D37" i="1"/>
  <c r="D38" i="1"/>
  <c r="F33" i="1"/>
</calcChain>
</file>

<file path=xl/sharedStrings.xml><?xml version="1.0" encoding="utf-8"?>
<sst xmlns="http://schemas.openxmlformats.org/spreadsheetml/2006/main" count="532" uniqueCount="247">
  <si>
    <t>(In millions, except per share amounts)</t>
  </si>
  <si>
    <t>(Unaudited)</t>
  </si>
  <si>
    <t>PRELIMINARY</t>
  </si>
  <si>
    <t>Percent</t>
  </si>
  <si>
    <t>Inc/(Dec)</t>
  </si>
  <si>
    <t>Orders</t>
  </si>
  <si>
    <t>Costs and expenses:</t>
  </si>
  <si>
    <t>Interest expense</t>
  </si>
  <si>
    <t>Income before taxes</t>
  </si>
  <si>
    <t>Net income per share:</t>
  </si>
  <si>
    <t>The preliminary income statement is estimated based on our current information.</t>
  </si>
  <si>
    <t>Page 1</t>
  </si>
  <si>
    <t>Three Months Ended</t>
  </si>
  <si>
    <t>(In millions)</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</si>
  <si>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</si>
  <si>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</si>
  <si>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</si>
  <si>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</si>
  <si>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</si>
  <si>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</si>
  <si>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</si>
  <si>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</si>
  <si>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</si>
  <si>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</si>
  <si>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</si>
  <si>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</si>
  <si>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</si>
  <si>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</si>
  <si>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</si>
  <si>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</si>
  <si>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</si>
  <si>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</si>
  <si>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</si>
  <si>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</si>
  <si>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</si>
  <si>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</si>
  <si>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</si>
  <si>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</si>
  <si>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</si>
  <si>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</si>
  <si>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</si>
  <si>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Accounts payable</t>
  </si>
  <si>
    <t>Employee compensation and benefits</t>
  </si>
  <si>
    <t>Additional paid-in-capital</t>
  </si>
  <si>
    <t>Retained earnings</t>
  </si>
  <si>
    <t>Total stockholders' equity</t>
  </si>
  <si>
    <t>Total liabilities and equity</t>
  </si>
  <si>
    <t>Depreciation and amortization</t>
  </si>
  <si>
    <t>Share-based compensation</t>
  </si>
  <si>
    <t>Other non-cash expenses, net</t>
  </si>
  <si>
    <t>Changes in assets and liabilities:</t>
  </si>
  <si>
    <t>Accounts receivable</t>
  </si>
  <si>
    <t>Other assets and liabilities</t>
  </si>
  <si>
    <t>Cash flows from investing activities:</t>
  </si>
  <si>
    <t>Investments in property, plant and equipment</t>
  </si>
  <si>
    <t>Net cash used in investing activities</t>
  </si>
  <si>
    <t>Cash flows from financing activities:</t>
  </si>
  <si>
    <t>Issuance of common stock under employee stock plans</t>
  </si>
  <si>
    <t>Effect of exchange rate movements</t>
  </si>
  <si>
    <t>Cash and cash equivalents at end of period</t>
  </si>
  <si>
    <t>Income tax payments, net</t>
  </si>
  <si>
    <t>Other</t>
  </si>
  <si>
    <t>Historical amounts are reclassified to conform with current presentation.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</si>
  <si>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</si>
  <si>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</si>
  <si>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</si>
  <si>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</si>
  <si>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Page 5</t>
  </si>
  <si>
    <t>The preliminary balance sheet is estimated based on our current information.</t>
  </si>
  <si>
    <t>Excess tax benefit from share-based plans</t>
  </si>
  <si>
    <t>Cash flows from operating activities:</t>
  </si>
  <si>
    <t>Proceeds from sale of investment securities</t>
  </si>
  <si>
    <t>KEYSIGHT TECHNOLOGIES, INC.</t>
  </si>
  <si>
    <t xml:space="preserve">         </t>
  </si>
  <si>
    <t xml:space="preserve">Net revenue         </t>
  </si>
  <si>
    <t xml:space="preserve">  Cost of products and services       </t>
  </si>
  <si>
    <t xml:space="preserve">  Research and development          </t>
  </si>
  <si>
    <t xml:space="preserve">  Selling, general and administrative     </t>
  </si>
  <si>
    <t xml:space="preserve">          Total costs and expenses    </t>
  </si>
  <si>
    <t xml:space="preserve">Income from operations </t>
  </si>
  <si>
    <t xml:space="preserve">Other income (expense), net          </t>
  </si>
  <si>
    <t xml:space="preserve">Net income </t>
  </si>
  <si>
    <t xml:space="preserve">                             Basic</t>
  </si>
  <si>
    <t xml:space="preserve">                             Diluted</t>
  </si>
  <si>
    <t>Long-term deferred tax assets</t>
  </si>
  <si>
    <t>Receivable from Agilent</t>
  </si>
  <si>
    <t>Deferred tax assets</t>
  </si>
  <si>
    <t xml:space="preserve">Payable to Agilent  </t>
  </si>
  <si>
    <t>Income and other taxes payable</t>
  </si>
  <si>
    <t>Long-term deferred revenue</t>
  </si>
  <si>
    <t>Measurement Solutions</t>
  </si>
  <si>
    <t>Deferred taxes</t>
  </si>
  <si>
    <t>Payment to Agilent, net</t>
  </si>
  <si>
    <r>
      <t xml:space="preserve">Net cash provided by operating activities </t>
    </r>
    <r>
      <rPr>
        <vertAlign val="superscript"/>
        <sz val="10"/>
        <rFont val="Arial"/>
        <family val="2"/>
      </rPr>
      <t>(a)</t>
    </r>
  </si>
  <si>
    <t xml:space="preserve">Cash and cash equivalents at beginning of period </t>
  </si>
  <si>
    <r>
      <t>(a)</t>
    </r>
    <r>
      <rPr>
        <sz val="10"/>
        <rFont val="Arial"/>
        <family val="2"/>
      </rPr>
      <t xml:space="preserve"> Cash payments included in operating activities:</t>
    </r>
  </si>
  <si>
    <t xml:space="preserve">The preliminary cash flow is estimated based on our current information. </t>
  </si>
  <si>
    <t>Page 2</t>
  </si>
  <si>
    <t>Preferred stock; $0.01 par value; 100 million shares</t>
  </si>
  <si>
    <t>authorized; none issued and outstanding</t>
  </si>
  <si>
    <t>Common stock; $0.01 par value, 1 billion shares</t>
  </si>
  <si>
    <t>Accumulated other comprehensive loss</t>
  </si>
  <si>
    <t>Page 4</t>
  </si>
  <si>
    <t>and 167 million shares at October 31, 2014, issued and outstanding</t>
  </si>
  <si>
    <t>CONDENSED COMBINED AND CONSOLIDATED STATEMENT OF OPERATIONS</t>
  </si>
  <si>
    <r>
      <t>Weighted average shares used in computing net income per share:</t>
    </r>
    <r>
      <rPr>
        <vertAlign val="superscript"/>
        <sz val="10"/>
        <rFont val="Arial"/>
        <family val="2"/>
      </rPr>
      <t xml:space="preserve">(a)   </t>
    </r>
    <r>
      <rPr>
        <sz val="10"/>
        <rFont val="Arial"/>
        <family val="2"/>
      </rPr>
      <t xml:space="preserve"> </t>
    </r>
  </si>
  <si>
    <t>Interest income</t>
  </si>
  <si>
    <t>Return of Capital to Agilent</t>
  </si>
  <si>
    <t xml:space="preserve">—  </t>
  </si>
  <si>
    <t>Adjustments to reconcile net income to net cash provided by operating activities:</t>
  </si>
  <si>
    <t>Excess and obsolete inventory related charges</t>
  </si>
  <si>
    <t xml:space="preserve">  Other operating expense (income), net    </t>
  </si>
  <si>
    <t>Purchase of Investments</t>
  </si>
  <si>
    <t xml:space="preserve">October 31, </t>
  </si>
  <si>
    <t>Year Ended</t>
  </si>
  <si>
    <t>Q4'15</t>
  </si>
  <si>
    <t>Q4'14</t>
  </si>
  <si>
    <r>
      <rPr>
        <vertAlign val="superscript"/>
        <sz val="10"/>
        <color indexed="8"/>
        <rFont val="Arial"/>
        <family val="2"/>
      </rPr>
      <t>(a)</t>
    </r>
    <r>
      <rPr>
        <sz val="10"/>
        <color indexed="8"/>
        <rFont val="Arial"/>
        <family val="2"/>
      </rPr>
      <t xml:space="preserve"> On November 1, 2014, Agilent Technologies, Inc. distributed 167 million shares of Keysight common stock to existing holders of Agilent common stock.  Basic and diluted net income per share for all periods through October 31, 2014 is calculated using the shares distributed on November 1, 2014.</t>
    </r>
  </si>
  <si>
    <t>authorized; 170 million shares at October 31, 2015</t>
  </si>
  <si>
    <t>Proceeds from sale of property, plant and equipment</t>
  </si>
  <si>
    <t>Net cash provided by/(used in) financing activities</t>
  </si>
  <si>
    <t xml:space="preserve">Interest payments </t>
  </si>
  <si>
    <t>(In Millions)</t>
  </si>
  <si>
    <t>GAAP Revenue</t>
  </si>
  <si>
    <t>Non-GAAP Revenue</t>
  </si>
  <si>
    <t xml:space="preserve">Management believes that these measures provide useful information to investors by reflecting an additional way of viewing aspects of Keysight's operations that, when reconciled to the corresponding GAAP measures, help our investors to better identify underlying growth trends in our business and facilitate easier comparisons of our revenue performance with prior and future periods and to our peers. We excluded the effect of recent acquisitions and divestitures because the nature, size and number of these can vary dramatically from period to period and between us and our peers, which we believe may obscure underlying business trends and make comparisons of long-term performance difficult. </t>
  </si>
  <si>
    <t xml:space="preserve">     Acquisition related fair value adjustments</t>
  </si>
  <si>
    <t xml:space="preserve">Provision (benefit) for income taxes            </t>
  </si>
  <si>
    <t>Our management recognizes items such as amortization of intangibles, restructuring charges etc. that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</si>
  <si>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FY15</t>
  </si>
  <si>
    <t>FY14</t>
  </si>
  <si>
    <t>Core Revenue</t>
  </si>
  <si>
    <t>Page 7</t>
  </si>
  <si>
    <t>CONDENSED CONSOLIDATED STATEMENT OF OPERATIONS</t>
  </si>
  <si>
    <t>— %</t>
  </si>
  <si>
    <t>Change in restricted cash and cash equivalents, net</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</si>
  <si>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the amortization of intangibles, the impact of restructuring and related costs, asset impairments, acquisition and integration costs, share based compensation, separation and related costs and acquisition related fair value adjustments. Some of the exclusions, such as impairments, may be beyond the control of management.  Further, some may be less predictable than revenue derived from our core businesses (the day to day business of selling our products and services). These reasons provide the basis for management's belief that the measures are useful.
</t>
  </si>
  <si>
    <t xml:space="preserve">     Less Currency Impacts</t>
  </si>
  <si>
    <t>Core revenue is defined as Non- GAAP revenue excluding the impact of currency and acquisitions.</t>
  </si>
  <si>
    <t>Net increase/(decrease) in cash and cash equivalents</t>
  </si>
  <si>
    <t>(unaudited)</t>
  </si>
  <si>
    <t>Acquisition of businesses and intangible assets, net of cash acquired</t>
  </si>
  <si>
    <t>Proceeds from short term borrowings</t>
  </si>
  <si>
    <t xml:space="preserve">Repayment of debts and credit facility </t>
  </si>
  <si>
    <t>Net transfers from Agilent</t>
  </si>
  <si>
    <t>Debt issuance costs</t>
  </si>
  <si>
    <t>Issuance of senior notes</t>
  </si>
  <si>
    <t>NON GAAP Revenue</t>
  </si>
  <si>
    <r>
      <t xml:space="preserve">Revenue from acquisition and divestitures  </t>
    </r>
    <r>
      <rPr>
        <b/>
        <vertAlign val="superscript"/>
        <sz val="10"/>
        <rFont val="Arial"/>
        <family val="2"/>
      </rPr>
      <t>(a)</t>
    </r>
  </si>
  <si>
    <r>
      <t xml:space="preserve">Currency Adjustments </t>
    </r>
    <r>
      <rPr>
        <b/>
        <vertAlign val="superscript"/>
        <sz val="10"/>
        <color indexed="8"/>
        <rFont val="Arial"/>
        <family val="2"/>
      </rPr>
      <t>(a)</t>
    </r>
  </si>
  <si>
    <t>Year-over-Year</t>
  </si>
  <si>
    <t>Revenue by Region</t>
  </si>
  <si>
    <t>% Change</t>
  </si>
  <si>
    <t>Americas</t>
  </si>
  <si>
    <t>Europe</t>
  </si>
  <si>
    <t>Japan</t>
  </si>
  <si>
    <t xml:space="preserve">Asia Pacific ex-Japan </t>
  </si>
  <si>
    <t>Total Revenue</t>
  </si>
  <si>
    <t>Asia Pacific</t>
  </si>
  <si>
    <t>Tax Rate</t>
  </si>
  <si>
    <t>Net Margin</t>
  </si>
  <si>
    <t xml:space="preserve">The preliminary reconciliation of GAAP to Core revenue is based on our current information. </t>
  </si>
  <si>
    <t>Page 8</t>
  </si>
  <si>
    <t xml:space="preserve"> Aerospace &amp; Defense</t>
  </si>
  <si>
    <t>Industrial/Computer/Semi-conductor</t>
  </si>
  <si>
    <t>Communications</t>
  </si>
  <si>
    <t>Page 9</t>
  </si>
  <si>
    <t>(in millions)</t>
  </si>
  <si>
    <r>
      <rPr>
        <vertAlign val="superscript"/>
        <sz val="10"/>
        <color indexed="8"/>
        <rFont val="Arial"/>
        <family val="2"/>
      </rPr>
      <t>(a)</t>
    </r>
    <r>
      <rPr>
        <sz val="10"/>
        <color indexed="8"/>
        <rFont val="Arial"/>
        <family val="2"/>
      </rPr>
      <t xml:space="preserve"> We compare the year-over-year change in revenue excluding the effect of M&amp;A and foreign currency rate fluctuations to assess the performance of our underlying business.  To determine the impact of currency fluctuations, current period results for entities reporting in currencies other than United States dollars are converted into United States dollars at the actual exchange rate in effect during the respective prior periods.</t>
    </r>
  </si>
  <si>
    <t>RECONCILIATION OF NON GAAP REVENUE BY MARKET</t>
  </si>
  <si>
    <t xml:space="preserve">     Less revenue from acquisitions included in                      segment results</t>
  </si>
  <si>
    <t>Non-GAAP Revenue excluding currency impacts</t>
  </si>
  <si>
    <t>RECONCILIATION FROM GAAP TO NON-GAAP</t>
  </si>
  <si>
    <t>THREE MONTHS ENDED OCTOBER 31, 2015</t>
  </si>
  <si>
    <t>NON-GAAP ADJUSTMENTS</t>
  </si>
  <si>
    <t>Restructuring and</t>
  </si>
  <si>
    <t>Intangible</t>
  </si>
  <si>
    <t>Acquisition and</t>
  </si>
  <si>
    <t>Acquisition related</t>
  </si>
  <si>
    <t>Separation</t>
  </si>
  <si>
    <t xml:space="preserve">Share Based </t>
  </si>
  <si>
    <t>Asset</t>
  </si>
  <si>
    <t>Adjustment</t>
  </si>
  <si>
    <t>(in millions, except per share amounts)</t>
  </si>
  <si>
    <t>GAAP</t>
  </si>
  <si>
    <t>Related Costs</t>
  </si>
  <si>
    <t>Amortization</t>
  </si>
  <si>
    <t>Integration Costs</t>
  </si>
  <si>
    <t>fair value adjustments</t>
  </si>
  <si>
    <t>Costs</t>
  </si>
  <si>
    <t>Compensation</t>
  </si>
  <si>
    <t>Impairment</t>
  </si>
  <si>
    <t>Non-GAAP</t>
  </si>
  <si>
    <t>Change Year Over Year</t>
  </si>
  <si>
    <t>Net Revenue</t>
  </si>
  <si>
    <t>─</t>
  </si>
  <si>
    <t>Cost of products and services</t>
  </si>
  <si>
    <t>Gross Margin</t>
  </si>
  <si>
    <t>Research and development</t>
  </si>
  <si>
    <t>As a % of Revenue</t>
  </si>
  <si>
    <t>Selling, general and administrative</t>
  </si>
  <si>
    <t>Total costs and expenses</t>
  </si>
  <si>
    <t>Income from operations</t>
  </si>
  <si>
    <t>Operating Margin</t>
  </si>
  <si>
    <t>Other income(expense), net</t>
  </si>
  <si>
    <t>Provision (benefit) for taxes</t>
  </si>
  <si>
    <t>Net income</t>
  </si>
  <si>
    <t>Net income per share - Basic and Diluted:</t>
  </si>
  <si>
    <t>Basic</t>
  </si>
  <si>
    <t>Diluted</t>
  </si>
  <si>
    <t>Weighted average shares used in computing net income (loss) per share:</t>
  </si>
  <si>
    <t>The preliminary reconciliation from GAAP to Non-GAAP net income is estimated based on our current information.</t>
  </si>
  <si>
    <t>YEAR ENDED OCTOBER 31, 2015</t>
  </si>
  <si>
    <t>% of revenue</t>
  </si>
  <si>
    <t>Effective tax rate</t>
  </si>
  <si>
    <t>NON-GAAP SEGMENT INFORMATION</t>
  </si>
  <si>
    <t>(In millions, except where noted)</t>
  </si>
  <si>
    <t>Q3'15</t>
  </si>
  <si>
    <t>Gross Margin, %</t>
  </si>
  <si>
    <t>Income from Operations</t>
  </si>
  <si>
    <t>Customer Support and Services</t>
  </si>
  <si>
    <t>Income from operations reflect the results of our reportable segments under Keysight's management reporting system which are not necessarily in conformity with GAAP financial measures. Income from operations of our reporting segments exclude, among other things, charges related to the amortization of intangibles, share based compensation, the impact of restructuring charges, asset impairment, acquisition and integration costs, acquisition related fair value adjustments and separation and related costs.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</si>
  <si>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</si>
  <si>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</si>
  <si>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RECONCILIATIONS OF CORE REVENUE BY REGION</t>
  </si>
  <si>
    <t>The preliminary reconciliation of Core revenue by region excluding the impact of M&amp;A and currency adjustments is estimated based on our current information.</t>
  </si>
  <si>
    <t>Page 10</t>
  </si>
  <si>
    <r>
      <rPr>
        <b/>
        <sz val="10"/>
        <color indexed="8"/>
        <rFont val="Arial"/>
        <family val="2"/>
      </rPr>
      <t>Restructuring and related costs</t>
    </r>
    <r>
      <rPr>
        <sz val="10"/>
        <color indexed="8"/>
        <rFont val="Arial"/>
        <family val="2"/>
      </rPr>
      <t xml:space="preserve"> include incremental expenses incurred in the period associated with publicly announced major restructuring programs, usually aimed at material changes in business and/or cost structure. Such costs may include one-time termination benefits, asset impairments, facility-related costs and contract termination fees. and other one time reorganization costs.</t>
    </r>
  </si>
  <si>
    <r>
      <rPr>
        <b/>
        <sz val="10"/>
        <color indexed="8"/>
        <rFont val="Arial"/>
        <family val="2"/>
      </rPr>
      <t>Intangible amortization</t>
    </r>
    <r>
      <rPr>
        <sz val="10"/>
        <color indexed="8"/>
        <rFont val="Arial"/>
        <family val="2"/>
      </rPr>
      <t xml:space="preserve"> include non-cash intangible amortization recognized in connection with acquisitions. </t>
    </r>
  </si>
  <si>
    <r>
      <rPr>
        <b/>
        <sz val="10"/>
        <color indexed="8"/>
        <rFont val="Arial"/>
        <family val="2"/>
      </rPr>
      <t>Asset impairments</t>
    </r>
    <r>
      <rPr>
        <sz val="10"/>
        <color indexed="8"/>
        <rFont val="Arial"/>
        <family val="2"/>
      </rPr>
      <t xml:space="preserve"> and write-downs include assets that have been written-down to their fair value.</t>
    </r>
  </si>
  <si>
    <r>
      <rPr>
        <b/>
        <sz val="10"/>
        <color indexed="8"/>
        <rFont val="Arial"/>
        <family val="2"/>
      </rPr>
      <t>Share-based compensation</t>
    </r>
    <r>
      <rPr>
        <sz val="10"/>
        <color indexed="8"/>
        <rFont val="Arial"/>
        <family val="2"/>
      </rPr>
      <t xml:space="preserve">  includes expense for all share-based payment awards made to our employees and directors including employee stock option awards, restricted stock units, employee stock purchases made under our employee stock purchase plan (“ESPP”) and performance share awards granted to selected members of our senior management under the long-term performance plan (“LTPP”) based on estimated fair values.
</t>
    </r>
  </si>
  <si>
    <r>
      <rPr>
        <b/>
        <sz val="10"/>
        <color indexed="8"/>
        <rFont val="Arial"/>
        <family val="2"/>
      </rPr>
      <t>Acquisition and Integration costs</t>
    </r>
    <r>
      <rPr>
        <sz val="10"/>
        <color indexed="8"/>
        <rFont val="Arial"/>
        <family val="2"/>
      </rPr>
      <t xml:space="preserve"> include all incremental expenses incurred to effect a business combination which have been expensed during the period. Such acquisition costs may include advisory, legal, accounting, valuation, and other professional or consulting fees. Such integration costs may include expenses directly related to integration of business and facility operations, information technology systems and infrastructure and other employee-related costs. 
</t>
    </r>
  </si>
  <si>
    <r>
      <rPr>
        <b/>
        <sz val="10"/>
        <color indexed="8"/>
        <rFont val="Arial"/>
        <family val="2"/>
      </rPr>
      <t>Acquisition related fair value adjustments</t>
    </r>
    <r>
      <rPr>
        <sz val="10"/>
        <color indexed="8"/>
        <rFont val="Arial"/>
        <family val="2"/>
      </rPr>
      <t xml:space="preserve"> includes business combination accounting effects from the acquisition including reduction in revenue and increase in cost of sales due to the respective estimated fair value adjustments to deferred revenue and inventory.
</t>
    </r>
  </si>
  <si>
    <r>
      <rPr>
        <b/>
        <sz val="10"/>
        <color indexed="8"/>
        <rFont val="Arial"/>
        <family val="2"/>
      </rPr>
      <t>Separation and related costs</t>
    </r>
    <r>
      <rPr>
        <sz val="10"/>
        <color indexed="8"/>
        <rFont val="Arial"/>
        <family val="2"/>
      </rPr>
      <t xml:space="preserve"> include all incremental expenses incurred in order to effect the separation of Keysight from Agilent, including the cost of new hires specifically required to operate two separate companies.  The intent is to only include in non-GAAP expenses what would not have been incurred if we had no plan to spin-off. These costs include, among other things, branding, legal, accounting and other advisory fees and other costs to separate and transition from Agilent</t>
    </r>
  </si>
  <si>
    <t>The preliminary Non GAAP revenue by market information is estimated based on our current information.</t>
  </si>
  <si>
    <t>Year ended</t>
  </si>
  <si>
    <t>CONDENSED COMBINED AND CONSOLIDATED STATEMENT OF CASH FLOWS</t>
  </si>
  <si>
    <t>Gross Profit</t>
  </si>
  <si>
    <t>Non GAAP Revenue is defined to exclude the fair value adjustments to acquisition related deferred revenue balances for the Anite acquisition.</t>
  </si>
  <si>
    <r>
      <t xml:space="preserve">for Taxes </t>
    </r>
    <r>
      <rPr>
        <b/>
        <vertAlign val="superscript"/>
        <sz val="8"/>
        <color indexed="8"/>
        <rFont val="Arial"/>
        <family val="2"/>
      </rPr>
      <t>(a)</t>
    </r>
  </si>
  <si>
    <r>
      <rPr>
        <vertAlign val="superscript"/>
        <sz val="10"/>
        <rFont val="Arial"/>
        <family val="2"/>
      </rPr>
      <t>(a)</t>
    </r>
    <r>
      <rPr>
        <sz val="10"/>
        <rFont val="Arial"/>
        <family val="2"/>
      </rPr>
      <t xml:space="preserve"> The adjustment for taxes excludes tax benefits that management believes are not directly related to ongoing operations and which are either isolated or cannot be expected to occur again with any regularity or predictability, including a tax benefit of $197M resulted from a tax ruling obtained from Singapore that allows Keysight to amortize the value of the intellectual property acquired from Agilent in the separation.For the three months ended October 31, 2015 and 2014, management uses a non-GAAP effective tax rate of 17% and 16%, respectively, that we believe to be indicative of on-going operations. </t>
    </r>
  </si>
  <si>
    <r>
      <rPr>
        <vertAlign val="superscript"/>
        <sz val="10"/>
        <rFont val="Arial"/>
        <family val="2"/>
      </rPr>
      <t>(a)</t>
    </r>
    <r>
      <rPr>
        <sz val="10"/>
        <rFont val="Arial"/>
        <family val="2"/>
      </rPr>
      <t xml:space="preserve"> The adjustment for taxes excludes tax benefits that management believes are not directly related to ongoing operations and which are either isolated or cannot be expected to occur again with any regularity or predictability, including a tax benefit of $197M resulted from a tax ruling obtained from Singapore that allows Keysight to amortize the value of the intellectual property acquired from Agilent in the separation.For the  year ended October 31, 2015 and 2014, management uses a non-GAAP effective tax rate of 17% and 16%, respectively, that we believe to be indicative of on-going operations. </t>
    </r>
  </si>
  <si>
    <t xml:space="preserve">fair value </t>
  </si>
  <si>
    <t xml:space="preserve"> adjustments</t>
  </si>
  <si>
    <t>Core revenue is defined as Non- GAAP revenue excluding the impact of currency and M&amp;A.</t>
  </si>
  <si>
    <t xml:space="preserve">Other operating expense (income), net    </t>
  </si>
  <si>
    <t>RECONCILIATION OF REVENUE EXCLUDING THE IMPACT OF ACQUISITION AND 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</si>
</sst>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 #,##0.000_);_(* \(#,##0.000\);_(* &quot;-&quot;??_);_(@_)"/>
    <numFmt numFmtId="169" formatCode="0.0%"/>
    <numFmt numFmtId="170" formatCode="[$-409]m/d/yy\ h:mm\ AM/PM;@"/>
    <numFmt numFmtId="171" formatCode="#,##0.000"/>
    <numFmt numFmtId="172" formatCode="&quot;$&quot;#,##0,_);[Red]\(&quot;$&quot;#,##0,\)"/>
    <numFmt numFmtId="173" formatCode="#,##0.0_);\(#,##0.0\)"/>
    <numFmt numFmtId="174" formatCode="_(* #,##0.0000_);_(* \(#,##0.0000\);_(* &quot;-&quot;??_);_(@_)"/>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_(&quot;$&quot;* #,##0.00_);_(&quot;$&quot;* \(#,##0.00\);_(&quot;$&quot;* &quot;-&quot;_);_(@_)"/>
    <numFmt numFmtId="187" formatCode="_([$$-409]* #,##0_);_([$$-409]* \(#,##0\);_([$$-409]* &quot;-&quot;_);_(@_)"/>
  </numFmts>
  <fonts count="51">
    <font>
      <sz val="11"/>
      <color theme="1"/>
      <name val="Calibri"/>
      <family val="2"/>
      <scheme val="minor"/>
    </font>
    <font>
      <sz val="11"/>
      <color indexed="8"/>
      <name val="Calibri"/>
      <family val="2"/>
    </font>
    <font>
      <sz val="10"/>
      <color indexed="8"/>
      <name val="Arial"/>
      <family val="2"/>
    </font>
    <font>
      <vertAlign val="superscript"/>
      <sz val="10"/>
      <color indexed="8"/>
      <name val="Arial"/>
      <family val="2"/>
    </font>
    <font>
      <sz val="10"/>
      <name val="Arial"/>
      <family val="2"/>
    </font>
    <font>
      <sz val="11"/>
      <name val="Arial"/>
      <family val="2"/>
    </font>
    <font>
      <b/>
      <sz val="12"/>
      <name val="Arial"/>
      <family val="2"/>
    </font>
    <font>
      <sz val="10"/>
      <color indexed="8"/>
      <name val="MS Sans Serif"/>
      <family val="2"/>
    </font>
    <font>
      <b/>
      <sz val="11"/>
      <name val="Arial"/>
      <family val="2"/>
    </font>
    <font>
      <b/>
      <sz val="10"/>
      <name val="Arial"/>
      <family val="2"/>
    </font>
    <font>
      <vertAlign val="superscript"/>
      <sz val="10"/>
      <name val="Arial"/>
      <family val="2"/>
    </font>
    <font>
      <b/>
      <sz val="10"/>
      <color indexed="8"/>
      <name val="Arial"/>
      <family val="2"/>
    </font>
    <font>
      <sz val="10"/>
      <color indexed="8"/>
      <name val="Calibri"/>
      <family val="2"/>
    </font>
    <font>
      <sz val="12"/>
      <name val="???"/>
      <family val="1"/>
      <charset val="129"/>
    </font>
    <font>
      <sz val="10"/>
      <name val="Helv"/>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i/>
      <sz val="10"/>
      <name val="Arial"/>
      <family val="2"/>
    </font>
    <font>
      <b/>
      <vertAlign val="superscript"/>
      <sz val="10"/>
      <name val="Arial"/>
      <family val="2"/>
    </font>
    <font>
      <b/>
      <vertAlign val="superscript"/>
      <sz val="10"/>
      <color indexed="8"/>
      <name val="Arial"/>
      <family val="2"/>
    </font>
    <font>
      <b/>
      <vertAlign val="superscript"/>
      <sz val="8"/>
      <color indexed="8"/>
      <name val="Arial"/>
      <family val="2"/>
    </font>
    <font>
      <sz val="11"/>
      <color theme="1"/>
      <name val="Calibri"/>
      <family val="2"/>
      <scheme val="minor"/>
    </font>
    <font>
      <sz val="10"/>
      <color theme="1"/>
      <name val="Calibri"/>
      <family val="2"/>
      <scheme val="minor"/>
    </font>
    <font>
      <sz val="10"/>
      <color theme="1"/>
      <name val="Arial"/>
      <family val="2"/>
    </font>
    <font>
      <b/>
      <sz val="10"/>
      <color theme="1"/>
      <name val="Arial"/>
      <family val="2"/>
    </font>
    <font>
      <b/>
      <sz val="12"/>
      <color theme="1"/>
      <name val="Arial"/>
      <family val="2"/>
    </font>
    <font>
      <b/>
      <sz val="10"/>
      <color theme="1"/>
      <name val="Calibri"/>
      <family val="2"/>
      <scheme val="minor"/>
    </font>
    <font>
      <sz val="11"/>
      <color theme="1"/>
      <name val="Arial"/>
      <family val="2"/>
    </font>
    <font>
      <b/>
      <u/>
      <sz val="10"/>
      <color theme="1"/>
      <name val="Arial"/>
      <family val="2"/>
    </font>
    <font>
      <i/>
      <sz val="10"/>
      <color theme="1"/>
      <name val="Arial"/>
      <family val="2"/>
    </font>
    <font>
      <i/>
      <sz val="9"/>
      <color theme="1"/>
      <name val="Arial"/>
      <family val="2"/>
    </font>
    <font>
      <b/>
      <sz val="9"/>
      <color theme="1"/>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249977111117893"/>
        <bgColor indexed="64"/>
      </patternFill>
    </fill>
  </fills>
  <borders count="21">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style="medium">
        <color indexed="64"/>
      </bottom>
      <diagonal/>
    </border>
  </borders>
  <cellStyleXfs count="189">
    <xf numFmtId="0" fontId="0" fillId="0" borderId="0"/>
    <xf numFmtId="0" fontId="4" fillId="0" borderId="1" quotePrefix="1">
      <alignment horizontal="justify" vertical="justify" textRotation="127" wrapText="1" justifyLastLine="1"/>
      <protection hidden="1"/>
    </xf>
    <xf numFmtId="0" fontId="4" fillId="0" borderId="0"/>
    <xf numFmtId="0" fontId="4" fillId="0" borderId="1" quotePrefix="1">
      <alignment horizontal="justify" vertical="justify" textRotation="127" wrapText="1" justifyLastLine="1"/>
      <protection hidden="1"/>
    </xf>
    <xf numFmtId="0" fontId="4" fillId="0" borderId="1" quotePrefix="1">
      <alignment horizontal="justify" vertical="justify" textRotation="127" wrapText="1" justifyLastLine="1"/>
      <protection hidden="1"/>
    </xf>
    <xf numFmtId="0" fontId="4" fillId="0" borderId="0"/>
    <xf numFmtId="0" fontId="13" fillId="0" borderId="0"/>
    <xf numFmtId="0" fontId="14" fillId="0" borderId="0"/>
    <xf numFmtId="4" fontId="4" fillId="0" borderId="0"/>
    <xf numFmtId="0" fontId="7" fillId="0" borderId="0" applyNumberFormat="0" applyFill="0" applyBorder="0" applyAlignment="0" applyProtection="0"/>
    <xf numFmtId="49" fontId="4" fillId="0" borderId="0">
      <alignment horizontal="center"/>
    </xf>
    <xf numFmtId="0" fontId="4" fillId="0" borderId="1" quotePrefix="1">
      <alignment horizontal="justify" vertical="justify" textRotation="127" wrapText="1" justifyLastLine="1"/>
      <protection hidden="1"/>
    </xf>
    <xf numFmtId="49" fontId="4" fillId="0" borderId="0"/>
    <xf numFmtId="0" fontId="4" fillId="0" borderId="1" quotePrefix="1">
      <alignment horizontal="justify" vertical="justify" textRotation="127" wrapText="1" justifyLastLine="1"/>
      <protection hidden="1"/>
    </xf>
    <xf numFmtId="0" fontId="14" fillId="0" borderId="0"/>
    <xf numFmtId="0" fontId="7" fillId="0" borderId="0" applyNumberFormat="0" applyFill="0" applyBorder="0" applyAlignment="0" applyProtection="0"/>
    <xf numFmtId="0" fontId="4" fillId="0" borderId="1" quotePrefix="1">
      <alignment horizontal="justify" vertical="justify" textRotation="127" wrapText="1" justifyLastLine="1"/>
      <protection hidden="1"/>
    </xf>
    <xf numFmtId="0" fontId="4" fillId="0" borderId="1" quotePrefix="1">
      <alignment horizontal="justify" vertical="justify" textRotation="127" wrapText="1" justifyLastLine="1"/>
      <protection hidden="1"/>
    </xf>
    <xf numFmtId="0" fontId="4" fillId="0" borderId="1" quotePrefix="1">
      <alignment horizontal="justify" vertical="justify" textRotation="127" wrapText="1" justifyLastLine="1"/>
      <protection hidden="1"/>
    </xf>
    <xf numFmtId="0" fontId="7" fillId="0" borderId="0" applyNumberFormat="0" applyFill="0" applyBorder="0" applyAlignment="0" applyProtection="0"/>
    <xf numFmtId="164" fontId="4" fillId="0" borderId="0" applyFont="0" applyFill="0" applyBorder="0" applyAlignment="0" applyProtection="0"/>
    <xf numFmtId="168" fontId="4" fillId="0" borderId="0" applyFont="0" applyFill="0" applyBorder="0" applyAlignment="0" applyProtection="0"/>
    <xf numFmtId="171" fontId="4" fillId="2" borderId="2">
      <alignment horizontal="center" vertical="center"/>
    </xf>
    <xf numFmtId="0" fontId="15" fillId="0" borderId="3" applyNumberFormat="0" applyFill="0" applyAlignment="0" applyProtection="0"/>
    <xf numFmtId="5" fontId="16" fillId="0" borderId="4" applyAlignment="0" applyProtection="0"/>
    <xf numFmtId="166" fontId="4" fillId="0" borderId="0" applyFont="0" applyFill="0" applyBorder="0" applyAlignment="0" applyProtection="0"/>
    <xf numFmtId="0" fontId="4" fillId="0" borderId="1" quotePrefix="1">
      <alignment horizontal="justify" vertical="justify" textRotation="127" wrapText="1" justifyLastLine="1"/>
      <protection hidden="1"/>
    </xf>
    <xf numFmtId="172" fontId="17"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6" fontId="18" fillId="0" borderId="0" applyFill="0" applyBorder="0" applyAlignment="0"/>
    <xf numFmtId="44" fontId="18" fillId="0" borderId="0" applyFill="0" applyBorder="0" applyAlignment="0"/>
    <xf numFmtId="177" fontId="18" fillId="0" borderId="0" applyFill="0" applyBorder="0" applyAlignment="0"/>
    <xf numFmtId="173" fontId="18" fillId="0" borderId="0" applyFill="0" applyBorder="0" applyAlignment="0"/>
    <xf numFmtId="43" fontId="40" fillId="0" borderId="0" applyFont="0" applyFill="0" applyBorder="0" applyAlignment="0" applyProtection="0"/>
    <xf numFmtId="44"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18" fillId="0" borderId="0"/>
    <xf numFmtId="0" fontId="19" fillId="0" borderId="0" applyNumberFormat="0" applyFill="0" applyBorder="0" applyAlignment="0" applyProtection="0"/>
    <xf numFmtId="169" fontId="20" fillId="0" borderId="0" applyNumberFormat="0" applyFill="0" applyAlignment="0" applyProtection="0"/>
    <xf numFmtId="0" fontId="18" fillId="0" borderId="0"/>
    <xf numFmtId="44" fontId="40" fillId="0" borderId="0" applyFont="0" applyFill="0" applyBorder="0" applyAlignment="0" applyProtection="0"/>
    <xf numFmtId="173"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178" fontId="4" fillId="0" borderId="0" applyFont="0" applyFill="0" applyBorder="0" applyAlignment="0" applyProtection="0"/>
    <xf numFmtId="179" fontId="4" fillId="0" borderId="0" applyFill="0" applyBorder="0" applyAlignment="0" applyProtection="0"/>
    <xf numFmtId="14" fontId="2" fillId="0" borderId="0" applyFill="0" applyBorder="0" applyAlignment="0"/>
    <xf numFmtId="44" fontId="18" fillId="0" borderId="0" applyFill="0" applyBorder="0" applyAlignment="0"/>
    <xf numFmtId="173" fontId="18" fillId="0" borderId="0" applyFill="0" applyBorder="0" applyAlignment="0"/>
    <xf numFmtId="44" fontId="18" fillId="0" borderId="0" applyFill="0" applyBorder="0" applyAlignment="0"/>
    <xf numFmtId="177" fontId="18" fillId="0" borderId="0" applyFill="0" applyBorder="0" applyAlignment="0"/>
    <xf numFmtId="173" fontId="18" fillId="0" borderId="0" applyFill="0" applyBorder="0" applyAlignment="0"/>
    <xf numFmtId="2" fontId="4" fillId="0" borderId="0" applyFill="0" applyBorder="0" applyAlignment="0" applyProtection="0"/>
    <xf numFmtId="38" fontId="21" fillId="3" borderId="0" applyNumberFormat="0" applyBorder="0" applyAlignment="0" applyProtection="0"/>
    <xf numFmtId="0" fontId="22" fillId="0" borderId="0" applyNumberFormat="0" applyFill="0" applyBorder="0" applyAlignment="0" applyProtection="0"/>
    <xf numFmtId="0" fontId="6" fillId="0" borderId="5" applyNumberFormat="0" applyAlignment="0" applyProtection="0">
      <alignment horizontal="left" vertical="center"/>
    </xf>
    <xf numFmtId="0" fontId="6" fillId="0" borderId="6">
      <alignment horizontal="left" vertical="center"/>
    </xf>
    <xf numFmtId="0" fontId="9" fillId="0" borderId="0"/>
    <xf numFmtId="0" fontId="23" fillId="0" borderId="0" applyNumberFormat="0" applyFill="0" applyBorder="0" applyAlignment="0" applyProtection="0"/>
    <xf numFmtId="0" fontId="6" fillId="0" borderId="0" applyNumberFormat="0" applyFill="0" applyBorder="0" applyAlignment="0" applyProtection="0"/>
    <xf numFmtId="173" fontId="21" fillId="0" borderId="3">
      <alignment horizontal="right" vertical="center"/>
    </xf>
    <xf numFmtId="180" fontId="4" fillId="0" borderId="0">
      <protection locked="0"/>
    </xf>
    <xf numFmtId="180" fontId="4" fillId="0" borderId="0">
      <protection locked="0"/>
    </xf>
    <xf numFmtId="0" fontId="24" fillId="0" borderId="0"/>
    <xf numFmtId="0" fontId="25" fillId="0" borderId="7" applyNumberFormat="0" applyFill="0" applyAlignment="0" applyProtection="0"/>
    <xf numFmtId="0" fontId="4" fillId="3" borderId="8" applyAlignment="0">
      <alignment horizontal="center"/>
    </xf>
    <xf numFmtId="10" fontId="21" fillId="4" borderId="8" applyNumberFormat="0" applyBorder="0" applyAlignment="0" applyProtection="0"/>
    <xf numFmtId="44" fontId="18" fillId="0" borderId="0" applyFill="0" applyBorder="0" applyAlignment="0"/>
    <xf numFmtId="173" fontId="18" fillId="0" borderId="0" applyFill="0" applyBorder="0" applyAlignment="0"/>
    <xf numFmtId="44" fontId="18" fillId="0" borderId="0" applyFill="0" applyBorder="0" applyAlignment="0"/>
    <xf numFmtId="177" fontId="18" fillId="0" borderId="0" applyFill="0" applyBorder="0" applyAlignment="0"/>
    <xf numFmtId="173" fontId="18" fillId="0" borderId="0" applyFill="0" applyBorder="0" applyAlignment="0"/>
    <xf numFmtId="37" fontId="20" fillId="0" borderId="0"/>
    <xf numFmtId="0" fontId="4" fillId="0" borderId="0"/>
    <xf numFmtId="0" fontId="4" fillId="0" borderId="0"/>
    <xf numFmtId="0" fontId="40" fillId="0" borderId="0"/>
    <xf numFmtId="0" fontId="4" fillId="0" borderId="0"/>
    <xf numFmtId="0" fontId="40" fillId="0" borderId="0"/>
    <xf numFmtId="0" fontId="4" fillId="0" borderId="0"/>
    <xf numFmtId="0" fontId="4" fillId="0" borderId="1" quotePrefix="1">
      <alignment horizontal="justify" vertical="justify" textRotation="127" wrapText="1" justifyLastLine="1"/>
      <protection hidden="1"/>
    </xf>
    <xf numFmtId="0" fontId="4" fillId="0" borderId="0"/>
    <xf numFmtId="170" fontId="4" fillId="0" borderId="1" quotePrefix="1">
      <alignment horizontal="justify" vertical="justify" textRotation="127" wrapText="1" justifyLastLine="1"/>
      <protection hidden="1"/>
    </xf>
    <xf numFmtId="0" fontId="4" fillId="0" borderId="1" quotePrefix="1">
      <alignment horizontal="justify" vertical="justify" textRotation="127" wrapText="1" justifyLastLine="1"/>
      <protection hidden="1"/>
    </xf>
    <xf numFmtId="0" fontId="4" fillId="0" borderId="1" quotePrefix="1">
      <alignment horizontal="justify" vertical="justify" textRotation="127" wrapText="1" justifyLastLine="1"/>
      <protection hidden="1"/>
    </xf>
    <xf numFmtId="0" fontId="4" fillId="0" borderId="0"/>
    <xf numFmtId="0" fontId="40" fillId="0" borderId="0"/>
    <xf numFmtId="0" fontId="40" fillId="0" borderId="0"/>
    <xf numFmtId="0" fontId="4" fillId="0" borderId="0"/>
    <xf numFmtId="0" fontId="4" fillId="0" borderId="0"/>
    <xf numFmtId="0" fontId="40" fillId="0" borderId="0"/>
    <xf numFmtId="0" fontId="4" fillId="0" borderId="0"/>
    <xf numFmtId="170" fontId="4" fillId="0" borderId="1" quotePrefix="1">
      <alignment horizontal="justify" vertical="justify" textRotation="127" wrapText="1" justifyLastLine="1"/>
      <protection hidden="1"/>
    </xf>
    <xf numFmtId="0" fontId="4" fillId="0" borderId="0"/>
    <xf numFmtId="0" fontId="4" fillId="0" borderId="0"/>
    <xf numFmtId="0" fontId="4" fillId="0" borderId="1" quotePrefix="1">
      <alignment horizontal="justify" vertical="justify" textRotation="127" wrapText="1" justifyLastLine="1"/>
      <protection hidden="1"/>
    </xf>
    <xf numFmtId="0" fontId="5" fillId="0" borderId="0"/>
    <xf numFmtId="0" fontId="5" fillId="0" borderId="0"/>
    <xf numFmtId="0" fontId="26" fillId="0" borderId="0"/>
    <xf numFmtId="40" fontId="27" fillId="5" borderId="0">
      <alignment horizontal="right"/>
    </xf>
    <xf numFmtId="0" fontId="28" fillId="5" borderId="0">
      <alignment horizontal="right"/>
    </xf>
    <xf numFmtId="0" fontId="29" fillId="5" borderId="9"/>
    <xf numFmtId="0" fontId="29" fillId="0" borderId="0" applyBorder="0">
      <alignment horizontal="centerContinuous"/>
    </xf>
    <xf numFmtId="0" fontId="30" fillId="0" borderId="0" applyBorder="0">
      <alignment horizontal="centerContinuous"/>
    </xf>
    <xf numFmtId="0" fontId="18" fillId="0" borderId="0"/>
    <xf numFmtId="9" fontId="40" fillId="0" borderId="0" applyFont="0" applyFill="0" applyBorder="0" applyAlignment="0" applyProtection="0"/>
    <xf numFmtId="176" fontId="18" fillId="0" borderId="0" applyFont="0" applyFill="0" applyBorder="0" applyAlignment="0" applyProtection="0"/>
    <xf numFmtId="181"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12"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8" fillId="0" borderId="0" applyFill="0" applyBorder="0" applyAlignment="0"/>
    <xf numFmtId="173" fontId="18" fillId="0" borderId="0" applyFill="0" applyBorder="0" applyAlignment="0"/>
    <xf numFmtId="44" fontId="18" fillId="0" borderId="0" applyFill="0" applyBorder="0" applyAlignment="0"/>
    <xf numFmtId="177" fontId="18" fillId="0" borderId="0" applyFill="0" applyBorder="0" applyAlignment="0"/>
    <xf numFmtId="173" fontId="18" fillId="0" borderId="0" applyFill="0" applyBorder="0" applyAlignment="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6" fillId="0" borderId="10">
      <alignment horizontal="center"/>
    </xf>
    <xf numFmtId="3" fontId="31" fillId="0" borderId="0" applyFont="0" applyFill="0" applyBorder="0" applyAlignment="0" applyProtection="0"/>
    <xf numFmtId="0" fontId="31" fillId="6" borderId="0" applyNumberFormat="0" applyFont="0" applyBorder="0" applyAlignment="0" applyProtection="0"/>
    <xf numFmtId="0" fontId="4" fillId="0" borderId="1" quotePrefix="1">
      <alignment horizontal="justify" vertical="justify" textRotation="127" wrapText="1" justifyLastLine="1"/>
      <protection hidden="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9" fontId="2" fillId="0" borderId="0" applyFill="0" applyBorder="0" applyAlignment="0"/>
    <xf numFmtId="182" fontId="18" fillId="0" borderId="0" applyFill="0" applyBorder="0" applyAlignment="0"/>
    <xf numFmtId="183" fontId="18" fillId="0" borderId="0" applyFill="0" applyBorder="0" applyAlignment="0"/>
    <xf numFmtId="40" fontId="32" fillId="0" borderId="0"/>
    <xf numFmtId="49" fontId="33" fillId="7" borderId="0">
      <alignment horizontal="left" vertical="center"/>
    </xf>
    <xf numFmtId="49" fontId="21" fillId="8" borderId="0"/>
    <xf numFmtId="49" fontId="4" fillId="9" borderId="0"/>
    <xf numFmtId="0" fontId="19" fillId="0" borderId="0" applyNumberFormat="0" applyFill="0" applyBorder="0" applyAlignment="0" applyProtection="0"/>
    <xf numFmtId="37" fontId="21" fillId="10" borderId="0" applyNumberFormat="0" applyBorder="0" applyAlignment="0" applyProtection="0"/>
    <xf numFmtId="37" fontId="21" fillId="0" borderId="0"/>
    <xf numFmtId="3" fontId="34" fillId="0" borderId="7" applyProtection="0"/>
    <xf numFmtId="40" fontId="35" fillId="0" borderId="0" applyFont="0" applyFill="0" applyBorder="0" applyAlignment="0" applyProtection="0"/>
    <xf numFmtId="38" fontId="35" fillId="0" borderId="0" applyFont="0" applyFill="0" applyBorder="0" applyAlignment="0" applyProtection="0"/>
    <xf numFmtId="0" fontId="35" fillId="0" borderId="0"/>
    <xf numFmtId="184" fontId="35" fillId="0" borderId="0" applyFont="0" applyFill="0" applyBorder="0" applyAlignment="0" applyProtection="0"/>
    <xf numFmtId="185" fontId="35" fillId="0" borderId="0" applyFont="0" applyFill="0" applyBorder="0" applyAlignment="0" applyProtection="0"/>
  </cellStyleXfs>
  <cellXfs count="295">
    <xf numFmtId="0" fontId="0" fillId="0" borderId="0" xfId="0"/>
    <xf numFmtId="0" fontId="42" fillId="0" borderId="0" xfId="0" applyFont="1"/>
    <xf numFmtId="0" fontId="43" fillId="0" borderId="0" xfId="0" applyFont="1" applyAlignment="1">
      <alignment horizontal="center"/>
    </xf>
    <xf numFmtId="0" fontId="43" fillId="0" borderId="10" xfId="0" applyFont="1" applyBorder="1" applyAlignment="1">
      <alignment horizontal="center"/>
    </xf>
    <xf numFmtId="0" fontId="42" fillId="0" borderId="0" xfId="0" applyFont="1" applyAlignment="1">
      <alignment horizontal="left" indent="1"/>
    </xf>
    <xf numFmtId="164" fontId="42" fillId="0" borderId="0" xfId="61" applyNumberFormat="1" applyFont="1"/>
    <xf numFmtId="167" fontId="42" fillId="0" borderId="0" xfId="35" applyNumberFormat="1" applyFont="1"/>
    <xf numFmtId="167" fontId="42" fillId="0" borderId="6" xfId="35" applyNumberFormat="1" applyFont="1" applyBorder="1"/>
    <xf numFmtId="0" fontId="44" fillId="0" borderId="0" xfId="0" applyFont="1"/>
    <xf numFmtId="167" fontId="42" fillId="0" borderId="4" xfId="35" applyNumberFormat="1" applyFont="1" applyBorder="1"/>
    <xf numFmtId="164" fontId="42" fillId="0" borderId="11" xfId="61" applyNumberFormat="1" applyFont="1" applyBorder="1"/>
    <xf numFmtId="0" fontId="43" fillId="0" borderId="10" xfId="0" applyFont="1" applyBorder="1" applyAlignment="1">
      <alignment horizontal="center" wrapText="1"/>
    </xf>
    <xf numFmtId="9" fontId="42" fillId="0" borderId="0" xfId="136" applyFont="1"/>
    <xf numFmtId="0" fontId="42" fillId="0" borderId="0" xfId="0" applyFont="1" applyFill="1"/>
    <xf numFmtId="167" fontId="42" fillId="0" borderId="0" xfId="35" applyNumberFormat="1" applyFont="1" applyFill="1"/>
    <xf numFmtId="0" fontId="43" fillId="0" borderId="10" xfId="0" applyFont="1" applyBorder="1" applyAlignment="1">
      <alignment horizontal="center"/>
    </xf>
    <xf numFmtId="0" fontId="43" fillId="0" borderId="0" xfId="0" applyFont="1" applyAlignment="1">
      <alignment horizontal="center"/>
    </xf>
    <xf numFmtId="0" fontId="42" fillId="0" borderId="0" xfId="0" applyFont="1" applyAlignment="1">
      <alignment vertical="top"/>
    </xf>
    <xf numFmtId="0" fontId="4" fillId="0" borderId="0" xfId="127" applyFont="1"/>
    <xf numFmtId="0" fontId="41" fillId="0" borderId="0" xfId="0" applyFont="1"/>
    <xf numFmtId="0" fontId="4" fillId="0" borderId="0" xfId="127" applyFont="1" applyFill="1"/>
    <xf numFmtId="43" fontId="4" fillId="0" borderId="0" xfId="35" applyFont="1" applyFill="1" applyBorder="1"/>
    <xf numFmtId="165" fontId="4" fillId="0" borderId="0" xfId="127" applyNumberFormat="1" applyFont="1" applyAlignment="1">
      <alignment horizontal="center"/>
    </xf>
    <xf numFmtId="42" fontId="4" fillId="0" borderId="0" xfId="35" applyNumberFormat="1" applyFont="1" applyFill="1"/>
    <xf numFmtId="164" fontId="4" fillId="0" borderId="0" xfId="64" applyNumberFormat="1" applyFont="1" applyFill="1" applyBorder="1"/>
    <xf numFmtId="165" fontId="4" fillId="0" borderId="0" xfId="141" applyNumberFormat="1" applyFont="1" applyFill="1" applyBorder="1" applyAlignment="1">
      <alignment horizontal="center"/>
    </xf>
    <xf numFmtId="167" fontId="4" fillId="0" borderId="0" xfId="35" applyNumberFormat="1" applyFont="1" applyFill="1"/>
    <xf numFmtId="167" fontId="4" fillId="0" borderId="0" xfId="35" applyNumberFormat="1" applyFont="1" applyFill="1" applyBorder="1"/>
    <xf numFmtId="165" fontId="4" fillId="0" borderId="0" xfId="35" applyNumberFormat="1" applyFont="1" applyFill="1" applyAlignment="1">
      <alignment horizontal="center"/>
    </xf>
    <xf numFmtId="165" fontId="4" fillId="0" borderId="0" xfId="35" applyNumberFormat="1" applyFont="1" applyFill="1" applyBorder="1" applyAlignment="1">
      <alignment horizontal="center"/>
    </xf>
    <xf numFmtId="164" fontId="4" fillId="0" borderId="0" xfId="64" applyNumberFormat="1" applyFont="1" applyFill="1"/>
    <xf numFmtId="169" fontId="4" fillId="0" borderId="0" xfId="141" applyNumberFormat="1" applyFont="1" applyFill="1"/>
    <xf numFmtId="41" fontId="4" fillId="0" borderId="0" xfId="64" applyNumberFormat="1" applyFont="1" applyFill="1"/>
    <xf numFmtId="167" fontId="4" fillId="0" borderId="6" xfId="35" applyNumberFormat="1" applyFont="1" applyFill="1" applyBorder="1"/>
    <xf numFmtId="0" fontId="4" fillId="0" borderId="0" xfId="127" applyFont="1" applyAlignment="1">
      <alignment vertical="top" wrapText="1"/>
    </xf>
    <xf numFmtId="41" fontId="4" fillId="0" borderId="3" xfId="64" applyNumberFormat="1" applyFont="1" applyFill="1" applyBorder="1"/>
    <xf numFmtId="169" fontId="4" fillId="0" borderId="0" xfId="141" applyNumberFormat="1" applyFont="1" applyFill="1" applyBorder="1"/>
    <xf numFmtId="41" fontId="4" fillId="0" borderId="0" xfId="64" applyNumberFormat="1" applyFont="1" applyFill="1" applyBorder="1"/>
    <xf numFmtId="167" fontId="4" fillId="0" borderId="3" xfId="35" applyNumberFormat="1" applyFont="1" applyFill="1" applyBorder="1"/>
    <xf numFmtId="0" fontId="4" fillId="0" borderId="0" xfId="127" applyFont="1" applyFill="1" applyAlignment="1">
      <alignment vertical="top" wrapText="1"/>
    </xf>
    <xf numFmtId="164" fontId="4" fillId="0" borderId="12" xfId="64" applyNumberFormat="1" applyFont="1" applyFill="1" applyBorder="1"/>
    <xf numFmtId="165" fontId="4" fillId="0" borderId="0" xfId="64" applyNumberFormat="1" applyFont="1" applyFill="1" applyBorder="1" applyAlignment="1">
      <alignment horizontal="center"/>
    </xf>
    <xf numFmtId="0" fontId="41" fillId="0" borderId="0" xfId="0" applyFont="1" applyFill="1"/>
    <xf numFmtId="0" fontId="4" fillId="0" borderId="0" xfId="127" applyFont="1" applyAlignment="1">
      <alignment horizontal="left"/>
    </xf>
    <xf numFmtId="44" fontId="4" fillId="0" borderId="0" xfId="64" applyNumberFormat="1" applyFont="1" applyFill="1" applyBorder="1"/>
    <xf numFmtId="165" fontId="4" fillId="0" borderId="0" xfId="127" applyNumberFormat="1" applyFont="1" applyFill="1" applyAlignment="1">
      <alignment horizontal="center"/>
    </xf>
    <xf numFmtId="0" fontId="4" fillId="0" borderId="0" xfId="128" applyFont="1" applyFill="1"/>
    <xf numFmtId="165" fontId="4" fillId="0" borderId="0" xfId="127" applyNumberFormat="1" applyFont="1" applyFill="1" applyBorder="1" applyAlignment="1">
      <alignment horizontal="center"/>
    </xf>
    <xf numFmtId="0" fontId="4" fillId="0" borderId="0" xfId="0" applyFont="1"/>
    <xf numFmtId="0" fontId="41" fillId="0" borderId="0" xfId="0" applyFont="1" applyAlignment="1">
      <alignment horizontal="center"/>
    </xf>
    <xf numFmtId="0" fontId="42" fillId="0" borderId="0" xfId="0" applyFont="1" applyAlignment="1"/>
    <xf numFmtId="167" fontId="42" fillId="0" borderId="4" xfId="35" applyNumberFormat="1" applyFont="1" applyFill="1" applyBorder="1"/>
    <xf numFmtId="0" fontId="4" fillId="0" borderId="1" xfId="172" applyFont="1" applyBorder="1" applyAlignment="1" applyProtection="1">
      <alignment vertical="top"/>
      <protection hidden="1"/>
    </xf>
    <xf numFmtId="0" fontId="8" fillId="0" borderId="0" xfId="115" applyFont="1" applyBorder="1" applyAlignment="1">
      <alignment horizontal="center"/>
      <protection hidden="1"/>
    </xf>
    <xf numFmtId="0" fontId="9" fillId="0" borderId="0" xfId="114" applyFont="1" applyFill="1" applyBorder="1" applyAlignment="1">
      <alignment horizontal="center"/>
      <protection hidden="1"/>
    </xf>
    <xf numFmtId="0" fontId="4" fillId="0" borderId="0" xfId="125" applyNumberFormat="1" applyFont="1" applyFill="1" applyBorder="1" applyAlignment="1">
      <alignment vertical="top"/>
    </xf>
    <xf numFmtId="0" fontId="4" fillId="0" borderId="1" xfId="114" applyNumberFormat="1" applyFont="1" applyFill="1" applyAlignment="1">
      <alignment vertical="top"/>
      <protection hidden="1"/>
    </xf>
    <xf numFmtId="0" fontId="4" fillId="0" borderId="1" xfId="114" applyFont="1" applyFill="1" applyAlignment="1">
      <alignment vertical="top"/>
      <protection hidden="1"/>
    </xf>
    <xf numFmtId="0" fontId="4" fillId="0" borderId="1" xfId="172" applyFont="1" applyFill="1" applyBorder="1" applyAlignment="1" applyProtection="1">
      <alignment vertical="top"/>
      <protection hidden="1"/>
    </xf>
    <xf numFmtId="164" fontId="4" fillId="0" borderId="0" xfId="69" applyNumberFormat="1" applyFont="1" applyFill="1" applyBorder="1" applyAlignment="1">
      <alignment vertical="top"/>
    </xf>
    <xf numFmtId="0" fontId="4" fillId="0" borderId="1" xfId="114" applyNumberFormat="1" applyFont="1" applyFill="1" applyAlignment="1">
      <protection hidden="1"/>
    </xf>
    <xf numFmtId="41" fontId="4" fillId="0" borderId="1" xfId="114" applyNumberFormat="1" applyFont="1" applyFill="1" applyAlignment="1">
      <alignment vertical="top"/>
      <protection hidden="1"/>
    </xf>
    <xf numFmtId="170" fontId="4" fillId="0" borderId="0" xfId="123" applyFont="1" applyFill="1" applyBorder="1" applyAlignment="1" applyProtection="1">
      <alignment vertical="top"/>
    </xf>
    <xf numFmtId="41" fontId="4" fillId="0" borderId="0" xfId="125" applyNumberFormat="1" applyFont="1" applyFill="1" applyBorder="1" applyAlignment="1">
      <alignment vertical="top"/>
    </xf>
    <xf numFmtId="170" fontId="4" fillId="0" borderId="0" xfId="113" applyFont="1" applyFill="1" applyBorder="1" applyAlignment="1" applyProtection="1">
      <alignment vertical="top"/>
    </xf>
    <xf numFmtId="37" fontId="4" fillId="0" borderId="0" xfId="125" applyNumberFormat="1" applyFont="1" applyFill="1" applyBorder="1" applyAlignment="1">
      <alignment vertical="top"/>
    </xf>
    <xf numFmtId="42" fontId="4" fillId="0" borderId="0" xfId="125" applyNumberFormat="1" applyFont="1" applyFill="1" applyBorder="1" applyAlignment="1">
      <alignment vertical="top"/>
    </xf>
    <xf numFmtId="41" fontId="4" fillId="0" borderId="0" xfId="114" applyNumberFormat="1" applyFont="1" applyFill="1" applyBorder="1" applyAlignment="1">
      <alignment vertical="top"/>
      <protection hidden="1"/>
    </xf>
    <xf numFmtId="0" fontId="4" fillId="0" borderId="0" xfId="124" applyFont="1" applyFill="1"/>
    <xf numFmtId="0" fontId="4" fillId="0" borderId="1" xfId="126" applyFont="1" applyFill="1" applyAlignment="1">
      <alignment vertical="top"/>
      <protection hidden="1"/>
    </xf>
    <xf numFmtId="0" fontId="10" fillId="0" borderId="1" xfId="126" applyFont="1" applyFill="1" applyAlignment="1">
      <alignment vertical="top"/>
      <protection hidden="1"/>
    </xf>
    <xf numFmtId="0" fontId="4" fillId="0" borderId="0" xfId="124" applyNumberFormat="1" applyFont="1" applyFill="1"/>
    <xf numFmtId="0" fontId="5" fillId="0" borderId="1" xfId="172" applyFont="1" applyBorder="1" applyAlignment="1" applyProtection="1">
      <alignment vertical="top"/>
      <protection hidden="1"/>
    </xf>
    <xf numFmtId="0" fontId="42" fillId="0" borderId="0" xfId="0" applyFont="1" applyAlignment="1">
      <alignment horizontal="left"/>
    </xf>
    <xf numFmtId="0" fontId="44" fillId="0" borderId="0" xfId="0" applyFont="1" applyAlignment="1"/>
    <xf numFmtId="0" fontId="45" fillId="0" borderId="0" xfId="0" applyFont="1"/>
    <xf numFmtId="165" fontId="45" fillId="0" borderId="0" xfId="0" applyNumberFormat="1" applyFont="1" applyAlignment="1">
      <alignment horizontal="center"/>
    </xf>
    <xf numFmtId="0" fontId="9" fillId="0" borderId="0" xfId="127" applyFont="1" applyBorder="1"/>
    <xf numFmtId="165" fontId="9" fillId="0" borderId="0" xfId="127" applyNumberFormat="1" applyFont="1" applyBorder="1" applyAlignment="1">
      <alignment horizontal="center"/>
    </xf>
    <xf numFmtId="0" fontId="9" fillId="0" borderId="10" xfId="127" applyFont="1" applyFill="1" applyBorder="1" applyAlignment="1">
      <alignment horizontal="center"/>
    </xf>
    <xf numFmtId="0" fontId="9" fillId="0" borderId="0" xfId="127" applyFont="1" applyFill="1" applyBorder="1" applyAlignment="1">
      <alignment horizontal="center"/>
    </xf>
    <xf numFmtId="43" fontId="9" fillId="0" borderId="0" xfId="35" applyFont="1" applyFill="1" applyBorder="1" applyAlignment="1">
      <alignment horizontal="center"/>
    </xf>
    <xf numFmtId="165" fontId="9" fillId="0" borderId="10" xfId="127" applyNumberFormat="1" applyFont="1" applyBorder="1" applyAlignment="1">
      <alignment horizontal="center"/>
    </xf>
    <xf numFmtId="167" fontId="4" fillId="0" borderId="0" xfId="35" applyNumberFormat="1" applyFont="1" applyFill="1" applyBorder="1" applyAlignment="1" applyProtection="1">
      <alignment wrapText="1"/>
      <protection locked="0"/>
    </xf>
    <xf numFmtId="0" fontId="42" fillId="0" borderId="0" xfId="0" applyFont="1" applyFill="1" applyAlignment="1">
      <alignment vertical="top"/>
    </xf>
    <xf numFmtId="0" fontId="42" fillId="0" borderId="0" xfId="0" applyFont="1" applyAlignment="1">
      <alignment horizontal="left" vertical="top" wrapText="1"/>
    </xf>
    <xf numFmtId="167" fontId="42" fillId="0" borderId="0" xfId="0" applyNumberFormat="1" applyFont="1"/>
    <xf numFmtId="0" fontId="42" fillId="0" borderId="0" xfId="0" applyFont="1" applyAlignment="1">
      <alignment horizontal="left" vertical="top" wrapText="1"/>
    </xf>
    <xf numFmtId="0" fontId="42" fillId="0" borderId="0" xfId="0" applyFont="1"/>
    <xf numFmtId="164" fontId="42" fillId="0" borderId="0" xfId="61" applyNumberFormat="1" applyFont="1"/>
    <xf numFmtId="167" fontId="42" fillId="0" borderId="0" xfId="35" applyNumberFormat="1" applyFont="1"/>
    <xf numFmtId="0" fontId="43" fillId="0" borderId="0" xfId="0" applyFont="1"/>
    <xf numFmtId="167" fontId="42" fillId="0" borderId="0" xfId="35" applyNumberFormat="1" applyFont="1" applyFill="1" applyAlignment="1">
      <alignment horizontal="center"/>
    </xf>
    <xf numFmtId="167" fontId="42" fillId="0" borderId="0" xfId="35" applyNumberFormat="1" applyFont="1" applyFill="1" applyAlignment="1">
      <alignment horizontal="right"/>
    </xf>
    <xf numFmtId="43" fontId="42" fillId="0" borderId="0" xfId="35" applyFont="1"/>
    <xf numFmtId="43" fontId="41" fillId="0" borderId="0" xfId="35" applyFont="1" applyFill="1"/>
    <xf numFmtId="43" fontId="42" fillId="0" borderId="0" xfId="35" applyFont="1" applyAlignment="1">
      <alignment horizontal="left" vertical="top" wrapText="1"/>
    </xf>
    <xf numFmtId="43" fontId="4" fillId="0" borderId="0" xfId="35" applyFont="1" applyFill="1" applyAlignment="1"/>
    <xf numFmtId="43" fontId="42" fillId="0" borderId="0" xfId="35" applyFont="1" applyAlignment="1"/>
    <xf numFmtId="43" fontId="4" fillId="0" borderId="0" xfId="35" applyFont="1" applyFill="1" applyBorder="1" applyAlignment="1"/>
    <xf numFmtId="43" fontId="41" fillId="0" borderId="0" xfId="35" applyFont="1" applyFill="1" applyAlignment="1"/>
    <xf numFmtId="43" fontId="42" fillId="0" borderId="0" xfId="35" applyFont="1" applyAlignment="1">
      <alignment vertical="top" wrapText="1"/>
    </xf>
    <xf numFmtId="0" fontId="9" fillId="0" borderId="10" xfId="35" applyNumberFormat="1" applyFont="1" applyFill="1" applyBorder="1" applyAlignment="1">
      <alignment horizontal="center"/>
    </xf>
    <xf numFmtId="0" fontId="4" fillId="0" borderId="0" xfId="127" applyFont="1" applyAlignment="1">
      <alignment vertical="top"/>
    </xf>
    <xf numFmtId="169" fontId="4" fillId="0" borderId="0" xfId="141" applyNumberFormat="1" applyFont="1" applyFill="1" applyAlignment="1">
      <alignment vertical="top"/>
    </xf>
    <xf numFmtId="167" fontId="4" fillId="0" borderId="6" xfId="35" applyNumberFormat="1" applyFont="1" applyFill="1" applyBorder="1" applyAlignment="1">
      <alignment vertical="top"/>
    </xf>
    <xf numFmtId="165" fontId="4" fillId="0" borderId="0" xfId="141" applyNumberFormat="1" applyFont="1" applyFill="1" applyBorder="1" applyAlignment="1">
      <alignment horizontal="center" vertical="top"/>
    </xf>
    <xf numFmtId="0" fontId="4" fillId="0" borderId="0" xfId="0" applyFont="1" applyFill="1" applyAlignment="1">
      <alignment vertical="top"/>
    </xf>
    <xf numFmtId="41" fontId="4" fillId="0" borderId="3" xfId="125" applyNumberFormat="1" applyFont="1" applyFill="1" applyBorder="1" applyAlignment="1">
      <alignment vertical="top"/>
    </xf>
    <xf numFmtId="42" fontId="4" fillId="0" borderId="12" xfId="125" applyNumberFormat="1" applyFont="1" applyFill="1" applyBorder="1" applyAlignment="1">
      <alignment vertical="top"/>
    </xf>
    <xf numFmtId="167" fontId="42" fillId="0" borderId="0" xfId="35" applyNumberFormat="1" applyFont="1" applyFill="1" applyAlignment="1">
      <alignment horizontal="right" vertical="center"/>
    </xf>
    <xf numFmtId="41" fontId="4" fillId="0" borderId="0" xfId="125" applyNumberFormat="1" applyFont="1" applyFill="1" applyBorder="1" applyAlignment="1">
      <alignment vertical="center"/>
    </xf>
    <xf numFmtId="41" fontId="4" fillId="0" borderId="6" xfId="114" applyNumberFormat="1" applyFont="1" applyFill="1" applyBorder="1" applyAlignment="1">
      <alignment vertical="center"/>
      <protection hidden="1"/>
    </xf>
    <xf numFmtId="41" fontId="4" fillId="0" borderId="1" xfId="114" applyNumberFormat="1" applyFont="1" applyAlignment="1">
      <alignment vertical="center"/>
      <protection hidden="1"/>
    </xf>
    <xf numFmtId="164" fontId="4" fillId="0" borderId="0" xfId="69" applyNumberFormat="1" applyFont="1" applyFill="1" applyBorder="1" applyAlignment="1">
      <alignment horizontal="right" vertical="center"/>
    </xf>
    <xf numFmtId="0" fontId="4" fillId="0" borderId="1" xfId="114" applyNumberFormat="1" applyFont="1" applyFill="1" applyAlignment="1">
      <alignment horizontal="right" vertical="center"/>
      <protection hidden="1"/>
    </xf>
    <xf numFmtId="0" fontId="46" fillId="0" borderId="0" xfId="0" applyFont="1"/>
    <xf numFmtId="0" fontId="43" fillId="0" borderId="0" xfId="0" applyFont="1" applyAlignment="1">
      <alignment horizontal="center"/>
    </xf>
    <xf numFmtId="0" fontId="43" fillId="0" borderId="10" xfId="0" applyFont="1" applyBorder="1" applyAlignment="1">
      <alignment horizontal="center"/>
    </xf>
    <xf numFmtId="0" fontId="4" fillId="0" borderId="0" xfId="0" applyFont="1" applyFill="1" applyBorder="1" applyAlignment="1" applyProtection="1">
      <alignment vertical="top"/>
    </xf>
    <xf numFmtId="164" fontId="42" fillId="0" borderId="0" xfId="0" applyNumberFormat="1" applyFont="1"/>
    <xf numFmtId="0" fontId="9" fillId="0" borderId="0" xfId="128" applyFont="1"/>
    <xf numFmtId="167" fontId="4" fillId="0" borderId="0" xfId="39" applyNumberFormat="1" applyFont="1"/>
    <xf numFmtId="167" fontId="4" fillId="0" borderId="0" xfId="39" applyNumberFormat="1" applyFont="1" applyBorder="1"/>
    <xf numFmtId="0" fontId="43" fillId="0" borderId="0" xfId="0" applyFont="1" applyBorder="1" applyAlignment="1">
      <alignment horizontal="center"/>
    </xf>
    <xf numFmtId="0" fontId="9" fillId="0" borderId="0" xfId="0" applyFont="1" applyBorder="1"/>
    <xf numFmtId="0" fontId="36" fillId="0" borderId="0" xfId="128" applyFont="1"/>
    <xf numFmtId="165" fontId="9" fillId="0" borderId="0" xfId="128" applyNumberFormat="1" applyFont="1" applyBorder="1" applyAlignment="1">
      <alignment horizontal="center"/>
    </xf>
    <xf numFmtId="167" fontId="9" fillId="0" borderId="10" xfId="39" applyNumberFormat="1" applyFont="1" applyBorder="1" applyAlignment="1">
      <alignment horizontal="center"/>
    </xf>
    <xf numFmtId="167" fontId="9" fillId="0" borderId="0" xfId="39" applyNumberFormat="1" applyFont="1" applyBorder="1" applyAlignment="1">
      <alignment horizontal="center"/>
    </xf>
    <xf numFmtId="165" fontId="9" fillId="0" borderId="10" xfId="128" applyNumberFormat="1" applyFont="1" applyBorder="1" applyAlignment="1">
      <alignment horizontal="center"/>
    </xf>
    <xf numFmtId="167" fontId="9" fillId="0" borderId="0" xfId="39" applyNumberFormat="1" applyFont="1" applyAlignment="1"/>
    <xf numFmtId="167" fontId="4" fillId="0" borderId="0" xfId="39" applyNumberFormat="1" applyFont="1" applyBorder="1" applyAlignment="1">
      <alignment horizontal="center"/>
    </xf>
    <xf numFmtId="9" fontId="4" fillId="0" borderId="0" xfId="145" applyFont="1" applyBorder="1" applyAlignment="1">
      <alignment horizontal="center"/>
    </xf>
    <xf numFmtId="167" fontId="4" fillId="0" borderId="0" xfId="39" applyNumberFormat="1" applyFont="1" applyAlignment="1"/>
    <xf numFmtId="167" fontId="9" fillId="0" borderId="0" xfId="39" applyNumberFormat="1" applyFont="1" applyBorder="1" applyAlignment="1"/>
    <xf numFmtId="164" fontId="4" fillId="0" borderId="4" xfId="39" applyNumberFormat="1" applyFont="1" applyBorder="1" applyAlignment="1"/>
    <xf numFmtId="164" fontId="4" fillId="0" borderId="0" xfId="66" applyNumberFormat="1" applyFont="1" applyFill="1" applyBorder="1"/>
    <xf numFmtId="0" fontId="42" fillId="0" borderId="0" xfId="0" applyFont="1" applyBorder="1"/>
    <xf numFmtId="167" fontId="4" fillId="0" borderId="0" xfId="39" applyNumberFormat="1" applyFont="1" applyAlignment="1">
      <alignment wrapText="1"/>
    </xf>
    <xf numFmtId="167" fontId="4" fillId="0" borderId="0" xfId="39" applyNumberFormat="1" applyFont="1" applyFill="1" applyBorder="1"/>
    <xf numFmtId="164" fontId="4" fillId="0" borderId="11" xfId="39" applyNumberFormat="1" applyFont="1" applyBorder="1" applyAlignment="1"/>
    <xf numFmtId="9" fontId="4" fillId="0" borderId="0" xfId="145" applyFont="1" applyAlignment="1">
      <alignment horizontal="center"/>
    </xf>
    <xf numFmtId="167" fontId="9" fillId="0" borderId="0" xfId="39" applyNumberFormat="1" applyFont="1" applyFill="1" applyAlignment="1">
      <alignment wrapText="1"/>
    </xf>
    <xf numFmtId="0" fontId="4" fillId="0" borderId="0" xfId="143" applyNumberFormat="1" applyFont="1"/>
    <xf numFmtId="167" fontId="4" fillId="0" borderId="0" xfId="39" applyNumberFormat="1" applyFont="1" applyFill="1" applyAlignment="1">
      <alignment wrapText="1"/>
    </xf>
    <xf numFmtId="164" fontId="4" fillId="0" borderId="0" xfId="66" applyNumberFormat="1" applyFont="1" applyBorder="1"/>
    <xf numFmtId="0" fontId="43" fillId="0" borderId="0" xfId="0" applyFont="1" applyAlignment="1">
      <alignment horizontal="center"/>
    </xf>
    <xf numFmtId="0" fontId="4" fillId="0" borderId="0" xfId="128" applyFont="1" applyFill="1" applyBorder="1"/>
    <xf numFmtId="167" fontId="4" fillId="0" borderId="0" xfId="39" applyNumberFormat="1" applyFont="1" applyFill="1" applyBorder="1" applyAlignment="1"/>
    <xf numFmtId="0" fontId="5" fillId="0" borderId="0" xfId="114" applyFont="1" applyBorder="1" applyAlignment="1">
      <alignment horizontal="center"/>
      <protection hidden="1"/>
    </xf>
    <xf numFmtId="0" fontId="4" fillId="0" borderId="0" xfId="172" applyFont="1" applyBorder="1" applyAlignment="1" applyProtection="1">
      <alignment vertical="top"/>
      <protection hidden="1"/>
    </xf>
    <xf numFmtId="0" fontId="43" fillId="0" borderId="0" xfId="0" applyFont="1" applyAlignment="1">
      <alignment horizontal="center"/>
    </xf>
    <xf numFmtId="43" fontId="9" fillId="0" borderId="0" xfId="35" applyFont="1" applyFill="1" applyAlignment="1">
      <alignment horizontal="center"/>
    </xf>
    <xf numFmtId="0" fontId="5" fillId="0" borderId="0" xfId="114" applyFont="1" applyFill="1" applyBorder="1" applyAlignment="1">
      <alignment vertical="top"/>
      <protection hidden="1"/>
    </xf>
    <xf numFmtId="0" fontId="4" fillId="0" borderId="0" xfId="125" applyNumberFormat="1" applyFont="1" applyFill="1"/>
    <xf numFmtId="0" fontId="4" fillId="0" borderId="1" xfId="114" applyNumberFormat="1" applyFont="1" applyFill="1" applyAlignment="1">
      <alignment vertical="center"/>
      <protection hidden="1"/>
    </xf>
    <xf numFmtId="41" fontId="4" fillId="0" borderId="1" xfId="114" applyNumberFormat="1" applyFont="1" applyFill="1" applyAlignment="1">
      <alignment vertical="center"/>
      <protection hidden="1"/>
    </xf>
    <xf numFmtId="0" fontId="42" fillId="0" borderId="0" xfId="121" applyFont="1" applyFill="1" applyAlignment="1">
      <alignment vertical="center"/>
    </xf>
    <xf numFmtId="41" fontId="4" fillId="0" borderId="3" xfId="114" applyNumberFormat="1" applyFont="1" applyFill="1" applyBorder="1" applyAlignment="1">
      <alignment horizontal="right" vertical="center"/>
      <protection hidden="1"/>
    </xf>
    <xf numFmtId="0" fontId="4" fillId="0" borderId="1" xfId="171" applyFont="1" applyFill="1" applyBorder="1" applyAlignment="1" applyProtection="1">
      <alignment vertical="top"/>
      <protection hidden="1"/>
    </xf>
    <xf numFmtId="0" fontId="42" fillId="0" borderId="0" xfId="121" applyFont="1" applyFill="1"/>
    <xf numFmtId="0" fontId="9" fillId="0" borderId="0" xfId="0" applyFont="1" applyAlignment="1">
      <alignment horizontal="center"/>
    </xf>
    <xf numFmtId="0" fontId="43" fillId="0" borderId="0" xfId="0" applyFont="1" applyAlignment="1">
      <alignment horizontal="center"/>
    </xf>
    <xf numFmtId="0" fontId="9" fillId="0" borderId="10" xfId="0" applyFont="1" applyBorder="1" applyAlignment="1">
      <alignment horizontal="center" wrapText="1"/>
    </xf>
    <xf numFmtId="0" fontId="43" fillId="0" borderId="0" xfId="0" applyFont="1" applyBorder="1" applyAlignment="1">
      <alignment horizontal="center" wrapText="1"/>
    </xf>
    <xf numFmtId="0" fontId="47" fillId="0" borderId="0" xfId="0" applyFont="1"/>
    <xf numFmtId="167" fontId="42" fillId="0" borderId="3" xfId="35" applyNumberFormat="1" applyFont="1" applyBorder="1"/>
    <xf numFmtId="167" fontId="42" fillId="0" borderId="0" xfId="35" applyNumberFormat="1" applyFont="1" applyBorder="1"/>
    <xf numFmtId="0" fontId="9" fillId="0" borderId="0" xfId="128" applyFont="1" applyAlignment="1">
      <alignment horizontal="center"/>
    </xf>
    <xf numFmtId="0" fontId="9" fillId="0" borderId="0" xfId="128" applyFont="1" applyBorder="1" applyAlignment="1">
      <alignment horizontal="center"/>
    </xf>
    <xf numFmtId="167" fontId="9" fillId="0" borderId="10" xfId="39" applyNumberFormat="1" applyFont="1" applyBorder="1" applyAlignment="1">
      <alignment horizontal="right"/>
    </xf>
    <xf numFmtId="167" fontId="9" fillId="0" borderId="0" xfId="39" applyNumberFormat="1" applyFont="1" applyBorder="1" applyAlignment="1">
      <alignment horizontal="right"/>
    </xf>
    <xf numFmtId="0" fontId="4" fillId="0" borderId="0" xfId="5" applyFont="1" applyFill="1"/>
    <xf numFmtId="167" fontId="4" fillId="0" borderId="0" xfId="37" applyNumberFormat="1" applyFont="1" applyFill="1" applyBorder="1"/>
    <xf numFmtId="9" fontId="4" fillId="0" borderId="0" xfId="140" applyNumberFormat="1" applyFont="1" applyFill="1" applyBorder="1"/>
    <xf numFmtId="167" fontId="9" fillId="0" borderId="0" xfId="37" applyNumberFormat="1" applyFont="1" applyFill="1" applyBorder="1"/>
    <xf numFmtId="9" fontId="9" fillId="0" borderId="0" xfId="140" applyNumberFormat="1" applyFont="1" applyFill="1" applyBorder="1"/>
    <xf numFmtId="41" fontId="4" fillId="0" borderId="0" xfId="5" applyNumberFormat="1" applyFont="1" applyFill="1"/>
    <xf numFmtId="0" fontId="9" fillId="0" borderId="0" xfId="5" applyFont="1" applyFill="1"/>
    <xf numFmtId="9" fontId="4" fillId="0" borderId="0" xfId="145" applyFont="1" applyBorder="1" applyAlignment="1">
      <alignment horizontal="right"/>
    </xf>
    <xf numFmtId="164" fontId="42" fillId="0" borderId="0" xfId="61" applyNumberFormat="1" applyFont="1" applyBorder="1"/>
    <xf numFmtId="0" fontId="42" fillId="0" borderId="0" xfId="0" applyNumberFormat="1" applyFont="1" applyAlignment="1">
      <alignment horizontal="left" vertical="center" wrapText="1"/>
    </xf>
    <xf numFmtId="164" fontId="4" fillId="0" borderId="0" xfId="39" applyNumberFormat="1" applyFont="1" applyBorder="1" applyAlignment="1"/>
    <xf numFmtId="167" fontId="4" fillId="0" borderId="3" xfId="39" applyNumberFormat="1" applyFont="1" applyBorder="1" applyAlignment="1"/>
    <xf numFmtId="167" fontId="42" fillId="0" borderId="3" xfId="35" applyNumberFormat="1" applyFont="1" applyFill="1" applyBorder="1" applyAlignment="1">
      <alignment horizontal="right"/>
    </xf>
    <xf numFmtId="0" fontId="43" fillId="0" borderId="0" xfId="0" applyFont="1" applyFill="1" applyAlignment="1">
      <alignment horizontal="center"/>
    </xf>
    <xf numFmtId="0" fontId="42" fillId="0" borderId="9" xfId="0" applyFont="1" applyBorder="1"/>
    <xf numFmtId="9" fontId="42" fillId="0" borderId="9" xfId="0" applyNumberFormat="1" applyFont="1" applyBorder="1"/>
    <xf numFmtId="164" fontId="42" fillId="0" borderId="12" xfId="61" applyNumberFormat="1" applyFont="1" applyBorder="1"/>
    <xf numFmtId="0" fontId="42" fillId="0" borderId="0" xfId="0" applyFont="1" applyBorder="1" applyAlignment="1">
      <alignment horizontal="left"/>
    </xf>
    <xf numFmtId="44" fontId="4" fillId="0" borderId="0" xfId="61" applyFont="1" applyFill="1" applyBorder="1" applyAlignment="1">
      <alignment horizontal="right"/>
    </xf>
    <xf numFmtId="167" fontId="4" fillId="0" borderId="0" xfId="35" applyNumberFormat="1" applyFont="1" applyFill="1" applyBorder="1" applyAlignment="1">
      <alignment horizontal="right"/>
    </xf>
    <xf numFmtId="43" fontId="42" fillId="0" borderId="0" xfId="35" applyFont="1" applyAlignment="1">
      <alignment horizontal="center"/>
    </xf>
    <xf numFmtId="169" fontId="42" fillId="0" borderId="9" xfId="0" applyNumberFormat="1" applyFont="1" applyBorder="1"/>
    <xf numFmtId="169" fontId="42" fillId="0" borderId="9" xfId="0" applyNumberFormat="1" applyFont="1" applyBorder="1" applyAlignment="1">
      <alignment horizontal="right"/>
    </xf>
    <xf numFmtId="0" fontId="42" fillId="0" borderId="0" xfId="0" applyFont="1" applyAlignment="1">
      <alignment horizontal="left" indent="4"/>
    </xf>
    <xf numFmtId="167" fontId="42" fillId="0" borderId="0" xfId="35" applyNumberFormat="1" applyFont="1" applyAlignment="1">
      <alignment horizontal="center"/>
    </xf>
    <xf numFmtId="167" fontId="4" fillId="0" borderId="3" xfId="35" applyNumberFormat="1" applyFont="1" applyFill="1" applyBorder="1" applyAlignment="1">
      <alignment horizontal="right"/>
    </xf>
    <xf numFmtId="167" fontId="42" fillId="0" borderId="13" xfId="35" applyNumberFormat="1" applyFont="1" applyBorder="1" applyAlignment="1">
      <alignment horizontal="center"/>
    </xf>
    <xf numFmtId="44" fontId="4" fillId="0" borderId="3" xfId="61" applyFont="1" applyFill="1" applyBorder="1" applyAlignment="1">
      <alignment horizontal="right"/>
    </xf>
    <xf numFmtId="167" fontId="42" fillId="0" borderId="0" xfId="0" applyNumberFormat="1" applyFont="1" applyAlignment="1">
      <alignment horizontal="center"/>
    </xf>
    <xf numFmtId="167" fontId="42" fillId="0" borderId="12" xfId="35" applyNumberFormat="1" applyFont="1" applyBorder="1"/>
    <xf numFmtId="0" fontId="42" fillId="0" borderId="0" xfId="0" applyFont="1" applyAlignment="1">
      <alignment horizontal="left" indent="12"/>
    </xf>
    <xf numFmtId="186" fontId="4" fillId="0" borderId="0" xfId="39" applyNumberFormat="1" applyFont="1" applyFill="1" applyBorder="1" applyAlignment="1">
      <alignment horizontal="center"/>
    </xf>
    <xf numFmtId="0" fontId="4" fillId="0" borderId="0" xfId="127" applyFont="1" applyFill="1" applyBorder="1"/>
    <xf numFmtId="167" fontId="4" fillId="0" borderId="0" xfId="35" applyNumberFormat="1" applyFont="1" applyFill="1" applyBorder="1" applyAlignment="1">
      <alignment horizontal="center"/>
    </xf>
    <xf numFmtId="167" fontId="4" fillId="0" borderId="3" xfId="35" applyNumberFormat="1" applyFont="1" applyFill="1" applyBorder="1" applyAlignment="1">
      <alignment horizontal="center"/>
    </xf>
    <xf numFmtId="167" fontId="42" fillId="0" borderId="3" xfId="35" applyNumberFormat="1" applyFont="1" applyBorder="1" applyAlignment="1">
      <alignment horizontal="center"/>
    </xf>
    <xf numFmtId="44" fontId="4" fillId="0" borderId="12" xfId="61" applyFont="1" applyFill="1" applyBorder="1" applyAlignment="1">
      <alignment horizontal="right"/>
    </xf>
    <xf numFmtId="167" fontId="42" fillId="0" borderId="14" xfId="35" applyNumberFormat="1" applyFont="1" applyBorder="1"/>
    <xf numFmtId="0" fontId="42" fillId="0" borderId="0" xfId="0" applyFont="1" applyAlignment="1">
      <alignment horizontal="center"/>
    </xf>
    <xf numFmtId="0" fontId="43" fillId="0" borderId="10" xfId="0" applyFont="1" applyBorder="1" applyAlignment="1">
      <alignment horizontal="center"/>
    </xf>
    <xf numFmtId="0" fontId="43" fillId="0" borderId="0" xfId="0" applyFont="1" applyAlignment="1">
      <alignment horizontal="center"/>
    </xf>
    <xf numFmtId="0" fontId="42" fillId="0" borderId="15" xfId="0" applyFont="1" applyBorder="1"/>
    <xf numFmtId="0" fontId="42" fillId="0" borderId="4" xfId="0" applyFont="1" applyBorder="1"/>
    <xf numFmtId="164" fontId="42" fillId="0" borderId="16" xfId="61" applyNumberFormat="1" applyFont="1" applyBorder="1"/>
    <xf numFmtId="164" fontId="42" fillId="0" borderId="9" xfId="61" applyNumberFormat="1" applyFont="1" applyBorder="1"/>
    <xf numFmtId="0" fontId="42" fillId="0" borderId="16" xfId="0" applyFont="1" applyBorder="1"/>
    <xf numFmtId="167" fontId="42" fillId="0" borderId="16" xfId="35" applyNumberFormat="1" applyFont="1" applyBorder="1"/>
    <xf numFmtId="167" fontId="42" fillId="0" borderId="9" xfId="35" applyNumberFormat="1" applyFont="1" applyBorder="1"/>
    <xf numFmtId="0" fontId="48" fillId="0" borderId="0" xfId="0" applyFont="1"/>
    <xf numFmtId="164" fontId="42" fillId="0" borderId="0" xfId="61" applyNumberFormat="1" applyFont="1" applyFill="1"/>
    <xf numFmtId="169" fontId="42" fillId="0" borderId="0" xfId="136" applyNumberFormat="1" applyFont="1" applyFill="1"/>
    <xf numFmtId="169" fontId="42" fillId="0" borderId="0" xfId="136" applyNumberFormat="1" applyFont="1"/>
    <xf numFmtId="9" fontId="42" fillId="0" borderId="0" xfId="136" applyFont="1" applyFill="1"/>
    <xf numFmtId="0" fontId="49" fillId="0" borderId="13" xfId="0" applyFont="1" applyBorder="1" applyAlignment="1">
      <alignment horizontal="center"/>
    </xf>
    <xf numFmtId="9" fontId="4" fillId="0" borderId="9" xfId="143" quotePrefix="1" applyNumberFormat="1" applyFont="1" applyFill="1" applyBorder="1" applyAlignment="1">
      <alignment horizontal="right"/>
    </xf>
    <xf numFmtId="9" fontId="42" fillId="0" borderId="9" xfId="136" applyFont="1" applyBorder="1"/>
    <xf numFmtId="169" fontId="42" fillId="0" borderId="9" xfId="136" applyNumberFormat="1" applyFont="1" applyBorder="1"/>
    <xf numFmtId="169" fontId="42" fillId="0" borderId="17" xfId="0" applyNumberFormat="1" applyFont="1" applyBorder="1"/>
    <xf numFmtId="169" fontId="42" fillId="0" borderId="17" xfId="136" applyNumberFormat="1" applyFont="1" applyBorder="1"/>
    <xf numFmtId="0" fontId="43" fillId="11" borderId="0" xfId="0" applyFont="1" applyFill="1" applyAlignment="1"/>
    <xf numFmtId="0" fontId="4" fillId="0" borderId="0" xfId="0" applyFont="1" applyAlignment="1"/>
    <xf numFmtId="41" fontId="4" fillId="0" borderId="3" xfId="125" applyNumberFormat="1" applyFont="1" applyFill="1" applyBorder="1" applyAlignment="1">
      <alignment horizontal="right" vertical="top"/>
    </xf>
    <xf numFmtId="0" fontId="43" fillId="0" borderId="0" xfId="0" applyFont="1" applyAlignment="1">
      <alignment horizontal="center"/>
    </xf>
    <xf numFmtId="0" fontId="43" fillId="0" borderId="0" xfId="0" applyFont="1" applyBorder="1" applyAlignment="1">
      <alignment horizontal="center"/>
    </xf>
    <xf numFmtId="187" fontId="42" fillId="0" borderId="0" xfId="35" applyNumberFormat="1" applyFont="1" applyFill="1"/>
    <xf numFmtId="0" fontId="50" fillId="0" borderId="10" xfId="0" applyFont="1" applyBorder="1" applyAlignment="1">
      <alignment horizontal="center"/>
    </xf>
    <xf numFmtId="0" fontId="43" fillId="0" borderId="0" xfId="0" applyFont="1" applyBorder="1" applyAlignment="1">
      <alignment horizontal="center"/>
    </xf>
    <xf numFmtId="0" fontId="43" fillId="0" borderId="0" xfId="0" applyFont="1" applyAlignment="1">
      <alignment horizontal="center"/>
    </xf>
    <xf numFmtId="167" fontId="42" fillId="0" borderId="15" xfId="35" applyNumberFormat="1" applyFont="1" applyBorder="1"/>
    <xf numFmtId="167" fontId="42" fillId="0" borderId="18" xfId="35" applyNumberFormat="1" applyFont="1" applyBorder="1"/>
    <xf numFmtId="44" fontId="4" fillId="0" borderId="17" xfId="61" applyFont="1" applyFill="1" applyBorder="1" applyAlignment="1">
      <alignment horizontal="right"/>
    </xf>
    <xf numFmtId="0" fontId="42" fillId="0" borderId="18" xfId="0" applyFont="1" applyBorder="1"/>
    <xf numFmtId="0" fontId="42" fillId="0" borderId="3" xfId="0" applyFont="1" applyBorder="1"/>
    <xf numFmtId="9" fontId="42" fillId="0" borderId="17" xfId="136" applyFont="1" applyBorder="1"/>
    <xf numFmtId="169" fontId="42" fillId="0" borderId="13" xfId="0" applyNumberFormat="1" applyFont="1" applyBorder="1"/>
    <xf numFmtId="44" fontId="4" fillId="0" borderId="13" xfId="61" applyFont="1" applyFill="1" applyBorder="1" applyAlignment="1">
      <alignment horizontal="right"/>
    </xf>
    <xf numFmtId="169" fontId="42" fillId="0" borderId="13" xfId="136" applyNumberFormat="1" applyFont="1" applyBorder="1"/>
    <xf numFmtId="164" fontId="42" fillId="0" borderId="19" xfId="61" applyNumberFormat="1" applyFont="1" applyBorder="1"/>
    <xf numFmtId="169" fontId="42" fillId="0" borderId="14" xfId="0" applyNumberFormat="1" applyFont="1" applyBorder="1"/>
    <xf numFmtId="169" fontId="42" fillId="0" borderId="14" xfId="136" applyNumberFormat="1" applyFont="1" applyBorder="1"/>
    <xf numFmtId="167" fontId="42" fillId="0" borderId="3" xfId="35" applyNumberFormat="1" applyFont="1" applyBorder="1" applyAlignment="1">
      <alignment horizontal="right"/>
    </xf>
    <xf numFmtId="167" fontId="42" fillId="0" borderId="3" xfId="0" applyNumberFormat="1" applyFont="1" applyBorder="1" applyAlignment="1">
      <alignment horizontal="right"/>
    </xf>
    <xf numFmtId="169" fontId="4" fillId="0" borderId="9" xfId="143" quotePrefix="1" applyNumberFormat="1" applyFont="1" applyFill="1" applyBorder="1" applyAlignment="1">
      <alignment horizontal="right"/>
    </xf>
    <xf numFmtId="169" fontId="4" fillId="0" borderId="17" xfId="143" quotePrefix="1" applyNumberFormat="1" applyFont="1" applyFill="1" applyBorder="1" applyAlignment="1">
      <alignment horizontal="right"/>
    </xf>
    <xf numFmtId="169" fontId="4" fillId="0" borderId="14" xfId="143" quotePrefix="1" applyNumberFormat="1" applyFont="1" applyFill="1" applyBorder="1" applyAlignment="1">
      <alignment horizontal="right"/>
    </xf>
    <xf numFmtId="169" fontId="42" fillId="0" borderId="17" xfId="0" applyNumberFormat="1" applyFont="1" applyBorder="1" applyAlignment="1">
      <alignment horizontal="right"/>
    </xf>
    <xf numFmtId="0" fontId="4" fillId="0" borderId="0" xfId="127" applyFont="1" applyAlignment="1">
      <alignment horizontal="left" indent="1"/>
    </xf>
    <xf numFmtId="9" fontId="42" fillId="0" borderId="17" xfId="0" applyNumberFormat="1" applyFont="1" applyBorder="1"/>
    <xf numFmtId="167" fontId="42" fillId="0" borderId="3" xfId="0" applyNumberFormat="1" applyFont="1" applyBorder="1" applyAlignment="1">
      <alignment horizontal="center"/>
    </xf>
    <xf numFmtId="167" fontId="42" fillId="0" borderId="9" xfId="35" applyNumberFormat="1" applyFont="1" applyBorder="1" applyAlignment="1">
      <alignment horizontal="center"/>
    </xf>
    <xf numFmtId="9" fontId="48" fillId="0" borderId="18" xfId="0" applyNumberFormat="1" applyFont="1" applyBorder="1"/>
    <xf numFmtId="187" fontId="4" fillId="0" borderId="0" xfId="37" applyNumberFormat="1" applyFont="1" applyFill="1" applyBorder="1"/>
    <xf numFmtId="187" fontId="4" fillId="0" borderId="20" xfId="37" applyNumberFormat="1" applyFont="1" applyFill="1" applyBorder="1"/>
    <xf numFmtId="0" fontId="42" fillId="0" borderId="0" xfId="0" applyFont="1" applyAlignment="1">
      <alignment horizontal="center"/>
    </xf>
    <xf numFmtId="0" fontId="9" fillId="0" borderId="0" xfId="0" applyFont="1" applyAlignment="1">
      <alignment horizontal="center"/>
    </xf>
    <xf numFmtId="0" fontId="44" fillId="0" borderId="0" xfId="0" applyFont="1" applyAlignment="1">
      <alignment horizontal="center"/>
    </xf>
    <xf numFmtId="16" fontId="9" fillId="0" borderId="10" xfId="0" applyNumberFormat="1" applyFont="1" applyBorder="1" applyAlignment="1">
      <alignment horizontal="center"/>
    </xf>
    <xf numFmtId="0" fontId="2" fillId="0" borderId="0" xfId="0" applyFont="1" applyAlignment="1">
      <alignment horizontal="left" vertical="top" wrapText="1"/>
    </xf>
    <xf numFmtId="0" fontId="42" fillId="0" borderId="0" xfId="0" applyFont="1" applyAlignment="1">
      <alignment horizontal="left" vertical="top" wrapText="1"/>
    </xf>
    <xf numFmtId="0" fontId="6" fillId="0" borderId="1" xfId="115" applyFont="1" applyBorder="1" applyAlignment="1">
      <alignment horizontal="center"/>
      <protection hidden="1"/>
    </xf>
    <xf numFmtId="0" fontId="4" fillId="0" borderId="0" xfId="125" applyNumberFormat="1" applyFont="1" applyFill="1" applyBorder="1" applyAlignment="1">
      <alignment vertical="top"/>
    </xf>
    <xf numFmtId="0" fontId="4" fillId="0" borderId="0" xfId="125" applyNumberFormat="1" applyFont="1" applyFill="1" applyBorder="1" applyAlignment="1">
      <alignment horizontal="left" vertical="top" wrapText="1"/>
    </xf>
    <xf numFmtId="0" fontId="4" fillId="0" borderId="0" xfId="125" applyNumberFormat="1" applyFont="1" applyFill="1" applyBorder="1" applyAlignment="1">
      <alignment vertical="center"/>
    </xf>
    <xf numFmtId="16" fontId="9" fillId="0" borderId="10" xfId="0" applyNumberFormat="1" applyFont="1" applyFill="1" applyBorder="1" applyAlignment="1">
      <alignment horizontal="center"/>
    </xf>
    <xf numFmtId="0" fontId="4" fillId="0" borderId="0" xfId="125" applyNumberFormat="1" applyFont="1" applyFill="1" applyBorder="1" applyAlignment="1">
      <alignment vertical="top" wrapText="1"/>
    </xf>
    <xf numFmtId="0" fontId="4" fillId="0" borderId="1" xfId="114" applyNumberFormat="1" applyFont="1" applyFill="1" applyAlignment="1">
      <alignment vertical="top"/>
      <protection hidden="1"/>
    </xf>
    <xf numFmtId="0" fontId="4" fillId="0" borderId="1" xfId="115" applyFont="1" applyAlignment="1">
      <alignment horizontal="center"/>
      <protection hidden="1"/>
    </xf>
    <xf numFmtId="0" fontId="2" fillId="0" borderId="0" xfId="0" applyFont="1" applyAlignment="1">
      <alignment horizontal="left" vertical="top" wrapText="1" indent="2"/>
    </xf>
    <xf numFmtId="0" fontId="42" fillId="0" borderId="0" xfId="0" applyFont="1" applyAlignment="1">
      <alignment horizontal="left" vertical="top" wrapText="1" indent="2"/>
    </xf>
    <xf numFmtId="0" fontId="42" fillId="0" borderId="0" xfId="0" applyFont="1" applyAlignment="1">
      <alignment vertical="top" wrapText="1"/>
    </xf>
    <xf numFmtId="0" fontId="43" fillId="11" borderId="0" xfId="0" applyFont="1" applyFill="1" applyAlignment="1">
      <alignment horizontal="center"/>
    </xf>
    <xf numFmtId="0" fontId="43" fillId="0" borderId="0" xfId="0" applyFont="1" applyBorder="1" applyAlignment="1">
      <alignment horizontal="center"/>
    </xf>
    <xf numFmtId="0" fontId="43" fillId="0" borderId="3" xfId="0" applyFont="1" applyBorder="1" applyAlignment="1">
      <alignment horizontal="center"/>
    </xf>
    <xf numFmtId="0" fontId="4" fillId="0" borderId="0" xfId="0" applyFont="1" applyAlignment="1">
      <alignment horizontal="left" vertical="center" wrapText="1"/>
    </xf>
    <xf numFmtId="37" fontId="4" fillId="0" borderId="0" xfId="39" applyNumberFormat="1" applyFont="1" applyFill="1" applyAlignment="1">
      <alignment horizontal="left" vertical="top" wrapText="1"/>
    </xf>
    <xf numFmtId="0" fontId="4" fillId="0" borderId="0" xfId="0" applyFont="1" applyAlignment="1">
      <alignment horizontal="left"/>
    </xf>
    <xf numFmtId="0" fontId="6" fillId="0" borderId="0" xfId="128" applyFont="1" applyAlignment="1">
      <alignment horizontal="center"/>
    </xf>
    <xf numFmtId="0" fontId="6" fillId="0" borderId="0" xfId="0" applyFont="1" applyAlignment="1">
      <alignment horizontal="center"/>
    </xf>
    <xf numFmtId="0" fontId="43" fillId="0" borderId="10" xfId="0" applyFont="1" applyBorder="1" applyAlignment="1">
      <alignment horizontal="center"/>
    </xf>
    <xf numFmtId="0" fontId="42" fillId="0" borderId="0" xfId="0" applyNumberFormat="1" applyFont="1" applyAlignment="1">
      <alignment horizontal="left" vertical="center" wrapText="1"/>
    </xf>
    <xf numFmtId="0" fontId="43" fillId="0" borderId="0" xfId="0" applyFont="1" applyAlignment="1">
      <alignment horizontal="center"/>
    </xf>
    <xf numFmtId="0" fontId="9" fillId="0" borderId="0" xfId="128" applyFont="1" applyAlignment="1">
      <alignment horizontal="center"/>
    </xf>
  </cellXfs>
  <cellStyles count="189">
    <cellStyle name="??&amp;_x0012_?&amp;_x000b_" xfId="1"/>
    <cellStyle name="??&amp;_x0012_?&amp;_x000b_?_x0008_*_x0007_?" xfId="2"/>
    <cellStyle name="??&amp;_x0012_?&amp;_x000b_?_x0008_*_x0007_?_x0007_" xfId="3"/>
    <cellStyle name="??&amp;_x0012_?&amp;_x000b_?_x0008_*_x0007_?_x0007__x0001__x0001_" xfId="4"/>
    <cellStyle name="??&amp;_x0012_?&amp;_x000b_?_x0008_*_x0007_?_x0007__x0001__x0001_ 2" xfId="5"/>
    <cellStyle name="??_?.????" xfId="6"/>
    <cellStyle name="_Agilent Restated Financial FY02-Q306 v.7" xfId="7"/>
    <cellStyle name="_Amount" xfId="8"/>
    <cellStyle name="_Apr '05 financials recon v5" xfId="9"/>
    <cellStyle name="_Center" xfId="10"/>
    <cellStyle name="_Copy of FY06 Jan Cash Flow v10" xfId="11"/>
    <cellStyle name="_Desc" xfId="12"/>
    <cellStyle name="_Disc Ops Footnote v3 - Balance sheet" xfId="13"/>
    <cellStyle name="_DOH Q107 Back up" xfId="14"/>
    <cellStyle name="_Inc Stmt-press release 5-9" xfId="15"/>
    <cellStyle name="_Oct'05 financials recon - DISC OPS v5" xfId="16"/>
    <cellStyle name="_PY PF web tables" xfId="17"/>
    <cellStyle name="_Q106Recon" xfId="18"/>
    <cellStyle name="_Q2'09 ATD Conf Call Notes Essbase 5.13.09" xfId="19"/>
    <cellStyle name="£ BP" xfId="20"/>
    <cellStyle name="¥ JY" xfId="21"/>
    <cellStyle name="Actual Date" xfId="22"/>
    <cellStyle name="Bold/Border" xfId="23"/>
    <cellStyle name="Border" xfId="24"/>
    <cellStyle name="Bullet" xfId="25"/>
    <cellStyle name="C:\WINNT" xfId="26"/>
    <cellStyle name="Calc Currency (0)" xfId="27"/>
    <cellStyle name="Calc Currency (2)" xfId="28"/>
    <cellStyle name="Calc Percent (0)" xfId="29"/>
    <cellStyle name="Calc Percent (1)" xfId="30"/>
    <cellStyle name="Calc Percent (2)" xfId="31"/>
    <cellStyle name="Calc Units (0)" xfId="32"/>
    <cellStyle name="Calc Units (1)" xfId="33"/>
    <cellStyle name="Calc Units (2)" xfId="34"/>
    <cellStyle name="Comma" xfId="35" builtinId="3"/>
    <cellStyle name="Comma [00]" xfId="36"/>
    <cellStyle name="Comma 10 2" xfId="37"/>
    <cellStyle name="Comma 13" xfId="38"/>
    <cellStyle name="Comma 2" xfId="39"/>
    <cellStyle name="Comma 20 3" xfId="40"/>
    <cellStyle name="Comma 25" xfId="41"/>
    <cellStyle name="Comma 27" xfId="42"/>
    <cellStyle name="Comma 29" xfId="43"/>
    <cellStyle name="Comma 3" xfId="44"/>
    <cellStyle name="Comma 3 2" xfId="45"/>
    <cellStyle name="Comma 3 4" xfId="46"/>
    <cellStyle name="Comma 37" xfId="47"/>
    <cellStyle name="Comma 38" xfId="48"/>
    <cellStyle name="Comma 4" xfId="49"/>
    <cellStyle name="Comma 50" xfId="50"/>
    <cellStyle name="Comma 51" xfId="51"/>
    <cellStyle name="Comma 52" xfId="52"/>
    <cellStyle name="Comma 53" xfId="53"/>
    <cellStyle name="Comma 60" xfId="54"/>
    <cellStyle name="Comma 61" xfId="55"/>
    <cellStyle name="Comma0" xfId="56"/>
    <cellStyle name="Comma0 - Style3" xfId="57"/>
    <cellStyle name="Comma0_02-2006 EPS" xfId="58"/>
    <cellStyle name="Compressed" xfId="59"/>
    <cellStyle name="Curren - Style4" xfId="60"/>
    <cellStyle name="Currency" xfId="61" builtinId="4"/>
    <cellStyle name="Currency [00]" xfId="62"/>
    <cellStyle name="Currency 10 2" xfId="63"/>
    <cellStyle name="Currency 15" xfId="64"/>
    <cellStyle name="Currency 15 2" xfId="65"/>
    <cellStyle name="Currency 2" xfId="66"/>
    <cellStyle name="Currency 25" xfId="67"/>
    <cellStyle name="Currency 3" xfId="68"/>
    <cellStyle name="Currency 3 2" xfId="69"/>
    <cellStyle name="Currency 34" xfId="70"/>
    <cellStyle name="Currency 39" xfId="71"/>
    <cellStyle name="Currency 4" xfId="72"/>
    <cellStyle name="Currency 40" xfId="73"/>
    <cellStyle name="Currency 49" xfId="74"/>
    <cellStyle name="Currency0" xfId="75"/>
    <cellStyle name="Dash" xfId="76"/>
    <cellStyle name="Date" xfId="77"/>
    <cellStyle name="Date Short" xfId="78"/>
    <cellStyle name="Enter Currency (0)" xfId="79"/>
    <cellStyle name="Enter Currency (2)" xfId="80"/>
    <cellStyle name="Enter Units (0)" xfId="81"/>
    <cellStyle name="Enter Units (1)" xfId="82"/>
    <cellStyle name="Enter Units (2)" xfId="83"/>
    <cellStyle name="Fixed" xfId="84"/>
    <cellStyle name="Grey" xfId="85"/>
    <cellStyle name="HEADER" xfId="86"/>
    <cellStyle name="Header1" xfId="87"/>
    <cellStyle name="Header2" xfId="88"/>
    <cellStyle name="Heading" xfId="89"/>
    <cellStyle name="Heading 1 2" xfId="90"/>
    <cellStyle name="Heading 2 2" xfId="91"/>
    <cellStyle name="heading info" xfId="92"/>
    <cellStyle name="Heading1" xfId="93"/>
    <cellStyle name="Heading2" xfId="94"/>
    <cellStyle name="Heading3" xfId="95"/>
    <cellStyle name="HIGHLIGHT" xfId="96"/>
    <cellStyle name="IMR" xfId="97"/>
    <cellStyle name="Input [yellow]" xfId="98"/>
    <cellStyle name="Link Currency (0)" xfId="99"/>
    <cellStyle name="Link Currency (2)" xfId="100"/>
    <cellStyle name="Link Units (0)" xfId="101"/>
    <cellStyle name="Link Units (1)" xfId="102"/>
    <cellStyle name="Link Units (2)" xfId="103"/>
    <cellStyle name="no dec" xfId="104"/>
    <cellStyle name="Normal" xfId="0" builtinId="0"/>
    <cellStyle name="Normal - Style1" xfId="105"/>
    <cellStyle name="Normal 2" xfId="106"/>
    <cellStyle name="Normal 2 2 3" xfId="107"/>
    <cellStyle name="Normal 2 4" xfId="108"/>
    <cellStyle name="Normal 255" xfId="109"/>
    <cellStyle name="Normal 28" xfId="110"/>
    <cellStyle name="Normal 3" xfId="111"/>
    <cellStyle name="Normal 3 2" xfId="112"/>
    <cellStyle name="Normal 3 3" xfId="113"/>
    <cellStyle name="Normal 3 3 2" xfId="114"/>
    <cellStyle name="Normal 3 8" xfId="115"/>
    <cellStyle name="Normal 31" xfId="116"/>
    <cellStyle name="Normal 4" xfId="117"/>
    <cellStyle name="Normal 4 2" xfId="118"/>
    <cellStyle name="Normal 4 3" xfId="119"/>
    <cellStyle name="Normal 44" xfId="120"/>
    <cellStyle name="Normal 80 2" xfId="121"/>
    <cellStyle name="Normal 86" xfId="122"/>
    <cellStyle name="Normal 96 2" xfId="123"/>
    <cellStyle name="Normal_111205 942PM Q4'05 financial tables (3) 2 2" xfId="124"/>
    <cellStyle name="Normal_FY05 Oct Cash Flow statement V10 manual with disc ops 2 2" xfId="125"/>
    <cellStyle name="Normal_PR cash flwo 2" xfId="126"/>
    <cellStyle name="Normal_Q1'01 Press Release" xfId="127"/>
    <cellStyle name="Normal_Q1'01 Press Release 2" xfId="128"/>
    <cellStyle name="Normal2" xfId="129"/>
    <cellStyle name="Output Amounts" xfId="130"/>
    <cellStyle name="Output Column Headings" xfId="131"/>
    <cellStyle name="Output Line Items" xfId="132"/>
    <cellStyle name="Output Report Heading" xfId="133"/>
    <cellStyle name="Output Report Title" xfId="134"/>
    <cellStyle name="Percen - Style1" xfId="135"/>
    <cellStyle name="Percent" xfId="136" builtinId="5"/>
    <cellStyle name="Percent [0]" xfId="137"/>
    <cellStyle name="Percent [00]" xfId="138"/>
    <cellStyle name="Percent [2]" xfId="139"/>
    <cellStyle name="Percent 10 2" xfId="140"/>
    <cellStyle name="Percent 16" xfId="141"/>
    <cellStyle name="Percent 16 2" xfId="142"/>
    <cellStyle name="Percent 2" xfId="143"/>
    <cellStyle name="Percent 23" xfId="144"/>
    <cellStyle name="Percent 26" xfId="145"/>
    <cellStyle name="Percent 26 2" xfId="146"/>
    <cellStyle name="Percent 28" xfId="147"/>
    <cellStyle name="Percent 3" xfId="148"/>
    <cellStyle name="Percent 3 2" xfId="149"/>
    <cellStyle name="Percent 3 2 2" xfId="150"/>
    <cellStyle name="Percent 36" xfId="151"/>
    <cellStyle name="Percent 37" xfId="152"/>
    <cellStyle name="Percent 46" xfId="153"/>
    <cellStyle name="Percent 49" xfId="154"/>
    <cellStyle name="Percent 58" xfId="155"/>
    <cellStyle name="Percent 59" xfId="156"/>
    <cellStyle name="PrePop Currency (0)" xfId="157"/>
    <cellStyle name="PrePop Currency (2)" xfId="158"/>
    <cellStyle name="PrePop Units (0)" xfId="159"/>
    <cellStyle name="PrePop Units (1)" xfId="160"/>
    <cellStyle name="PrePop Units (2)" xfId="161"/>
    <cellStyle name="PSChar" xfId="162"/>
    <cellStyle name="PSDate" xfId="163"/>
    <cellStyle name="PSDec" xfId="164"/>
    <cellStyle name="PSHeading" xfId="165"/>
    <cellStyle name="PSInt" xfId="166"/>
    <cellStyle name="PSSpacer" xfId="167"/>
    <cellStyle name="Style 1" xfId="168"/>
    <cellStyle name="Style 1 2" xfId="169"/>
    <cellStyle name="Style 1 2 2" xfId="170"/>
    <cellStyle name="Style 1 2 2 2" xfId="171"/>
    <cellStyle name="Style 1 2 3" xfId="172"/>
    <cellStyle name="Text Indent A" xfId="173"/>
    <cellStyle name="Text Indent B" xfId="174"/>
    <cellStyle name="Text Indent C" xfId="175"/>
    <cellStyle name="Times New Roman" xfId="176"/>
    <cellStyle name="Title1" xfId="177"/>
    <cellStyle name="Title2" xfId="178"/>
    <cellStyle name="Title3" xfId="179"/>
    <cellStyle name="Total 2" xfId="180"/>
    <cellStyle name="Unprot" xfId="181"/>
    <cellStyle name="Unprot$" xfId="182"/>
    <cellStyle name="Unprotect" xfId="183"/>
    <cellStyle name="桁区切り [0.00]_Book2" xfId="184"/>
    <cellStyle name="桁区切り_Book2" xfId="185"/>
    <cellStyle name="標準_Book2" xfId="186"/>
    <cellStyle name="通貨 [0.00]_Book2" xfId="187"/>
    <cellStyle name="通貨_Book2" xfId="1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4"/>
  <sheetViews>
    <sheetView showGridLines="0" tabSelected="1" view="pageBreakPreview" zoomScaleNormal="80" zoomScaleSheetLayoutView="100" workbookViewId="0">
      <selection sqref="A1:F1"/>
    </sheetView>
  </sheetViews>
  <sheetFormatPr defaultRowHeight="15.75" customHeight="1"/>
  <cols>
    <col min="1" max="1" width="69" style="1" customWidth="1"/>
    <col min="2" max="2" width="14.85546875" style="98" customWidth="1"/>
    <col min="3" max="3" width="5.42578125" style="1" customWidth="1"/>
    <col min="4" max="4" width="14.85546875" style="1" customWidth="1"/>
    <col min="5" max="5" width="9.140625" style="1" customWidth="1"/>
    <col min="6" max="6" width="11.140625" style="1" customWidth="1"/>
    <col min="7" max="16384" width="9.140625" style="1"/>
  </cols>
  <sheetData>
    <row r="1" spans="1:7" ht="15.75" customHeight="1">
      <c r="A1" s="268" t="s">
        <v>72</v>
      </c>
      <c r="B1" s="268"/>
      <c r="C1" s="268"/>
      <c r="D1" s="268"/>
      <c r="E1" s="268"/>
      <c r="F1" s="268"/>
      <c r="G1" s="74"/>
    </row>
    <row r="2" spans="1:7" ht="15.75" customHeight="1">
      <c r="A2" s="268" t="s">
        <v>133</v>
      </c>
      <c r="B2" s="268"/>
      <c r="C2" s="268"/>
      <c r="D2" s="268"/>
      <c r="E2" s="268"/>
      <c r="F2" s="268"/>
      <c r="G2" s="74"/>
    </row>
    <row r="3" spans="1:7" ht="15.75" customHeight="1">
      <c r="A3" s="268" t="s">
        <v>0</v>
      </c>
      <c r="B3" s="268"/>
      <c r="C3" s="268"/>
      <c r="D3" s="268"/>
      <c r="E3" s="268"/>
      <c r="F3" s="268"/>
      <c r="G3" s="74"/>
    </row>
    <row r="4" spans="1:7" ht="15.75" customHeight="1">
      <c r="A4" s="268" t="s">
        <v>1</v>
      </c>
      <c r="B4" s="268"/>
      <c r="C4" s="268"/>
      <c r="D4" s="268"/>
      <c r="E4" s="268"/>
      <c r="F4" s="268"/>
      <c r="G4" s="74"/>
    </row>
    <row r="5" spans="1:7" ht="15.75" customHeight="1">
      <c r="A5" s="268" t="s">
        <v>2</v>
      </c>
      <c r="B5" s="268"/>
      <c r="C5" s="268"/>
      <c r="D5" s="268"/>
      <c r="E5" s="268"/>
      <c r="F5" s="268"/>
      <c r="G5" s="74"/>
    </row>
    <row r="8" spans="1:7" ht="12.75" customHeight="1">
      <c r="A8" s="18" t="s">
        <v>73</v>
      </c>
      <c r="B8" s="267" t="s">
        <v>12</v>
      </c>
      <c r="C8" s="267"/>
      <c r="D8" s="267"/>
      <c r="E8" s="75"/>
      <c r="F8" s="76"/>
    </row>
    <row r="9" spans="1:7" ht="12.75" customHeight="1" thickBot="1">
      <c r="A9" s="18"/>
      <c r="B9" s="269" t="s">
        <v>113</v>
      </c>
      <c r="C9" s="269"/>
      <c r="D9" s="269"/>
      <c r="E9" s="77"/>
      <c r="F9" s="78" t="s">
        <v>3</v>
      </c>
    </row>
    <row r="10" spans="1:7" ht="12.75" customHeight="1" thickBot="1">
      <c r="A10" s="18"/>
      <c r="B10" s="79">
        <v>2015</v>
      </c>
      <c r="C10" s="80"/>
      <c r="D10" s="79">
        <v>2014</v>
      </c>
      <c r="E10" s="81"/>
      <c r="F10" s="82" t="s">
        <v>4</v>
      </c>
    </row>
    <row r="11" spans="1:7" ht="12.75" customHeight="1">
      <c r="A11" s="18"/>
      <c r="B11" s="97"/>
      <c r="C11" s="20"/>
      <c r="D11" s="20"/>
      <c r="E11" s="21"/>
      <c r="F11" s="22"/>
    </row>
    <row r="12" spans="1:7" ht="12.75" customHeight="1">
      <c r="A12" s="18" t="s">
        <v>5</v>
      </c>
      <c r="B12" s="23">
        <v>780</v>
      </c>
      <c r="C12" s="23"/>
      <c r="D12" s="23">
        <v>760</v>
      </c>
      <c r="E12" s="24"/>
      <c r="F12" s="25">
        <f>(B12-D12)/D12</f>
        <v>2.6315789473684209E-2</v>
      </c>
    </row>
    <row r="13" spans="1:7" ht="12.75" customHeight="1">
      <c r="A13" s="18"/>
      <c r="B13" s="26"/>
      <c r="C13" s="26"/>
      <c r="D13" s="26"/>
      <c r="E13" s="27"/>
      <c r="F13" s="28"/>
    </row>
    <row r="14" spans="1:7" ht="12.75" customHeight="1">
      <c r="A14" s="18"/>
      <c r="B14" s="26"/>
      <c r="C14" s="26"/>
      <c r="D14" s="26"/>
      <c r="E14" s="27"/>
      <c r="F14" s="29"/>
    </row>
    <row r="15" spans="1:7" ht="12.75" customHeight="1">
      <c r="A15" s="18" t="s">
        <v>74</v>
      </c>
      <c r="B15" s="30">
        <v>750</v>
      </c>
      <c r="C15" s="31"/>
      <c r="D15" s="30">
        <v>762</v>
      </c>
      <c r="E15" s="31"/>
      <c r="F15" s="25">
        <f>(B15-D15)/D15</f>
        <v>-1.5748031496062992E-2</v>
      </c>
    </row>
    <row r="16" spans="1:7" ht="12.75" customHeight="1">
      <c r="A16" s="18"/>
      <c r="B16" s="26"/>
      <c r="C16" s="31"/>
      <c r="D16" s="26"/>
      <c r="E16" s="31"/>
      <c r="F16" s="29"/>
    </row>
    <row r="17" spans="1:6" ht="12.75" customHeight="1">
      <c r="A17" s="18" t="s">
        <v>6</v>
      </c>
      <c r="B17" s="26"/>
      <c r="C17" s="31"/>
      <c r="D17" s="26"/>
      <c r="E17" s="31"/>
      <c r="F17" s="29"/>
    </row>
    <row r="18" spans="1:6" ht="12.75" customHeight="1">
      <c r="A18" s="18" t="s">
        <v>75</v>
      </c>
      <c r="B18" s="32">
        <v>327</v>
      </c>
      <c r="C18" s="31"/>
      <c r="D18" s="32">
        <v>343</v>
      </c>
      <c r="E18" s="31"/>
      <c r="F18" s="25">
        <f>(B18-D18)/D18</f>
        <v>-4.6647230320699708E-2</v>
      </c>
    </row>
    <row r="19" spans="1:6" ht="12.75" customHeight="1">
      <c r="A19" s="18" t="s">
        <v>76</v>
      </c>
      <c r="B19" s="32">
        <v>105</v>
      </c>
      <c r="C19" s="31"/>
      <c r="D19" s="32">
        <v>91</v>
      </c>
      <c r="E19" s="31"/>
      <c r="F19" s="25">
        <v>0.16</v>
      </c>
    </row>
    <row r="20" spans="1:6" ht="12.75" customHeight="1">
      <c r="A20" s="18" t="s">
        <v>77</v>
      </c>
      <c r="B20" s="32">
        <v>212</v>
      </c>
      <c r="C20" s="31"/>
      <c r="D20" s="32">
        <v>198</v>
      </c>
      <c r="E20" s="31"/>
      <c r="F20" s="25">
        <f>(B20-D20)/D20</f>
        <v>7.0707070707070704E-2</v>
      </c>
    </row>
    <row r="21" spans="1:6" s="88" customFormat="1" ht="13.15" customHeight="1">
      <c r="A21" s="18" t="s">
        <v>111</v>
      </c>
      <c r="B21" s="93">
        <v>-5</v>
      </c>
      <c r="C21" s="31"/>
      <c r="D21" s="93" t="s">
        <v>108</v>
      </c>
      <c r="E21" s="31"/>
      <c r="F21" s="92" t="s">
        <v>108</v>
      </c>
    </row>
    <row r="22" spans="1:6" ht="12.75" customHeight="1">
      <c r="A22" s="18" t="s">
        <v>78</v>
      </c>
      <c r="B22" s="33">
        <f>SUM(B18:B21)</f>
        <v>639</v>
      </c>
      <c r="C22" s="31"/>
      <c r="D22" s="33">
        <f>SUM(D18:D21)</f>
        <v>632</v>
      </c>
      <c r="E22" s="31"/>
      <c r="F22" s="25">
        <f>(B22-D22)/D22</f>
        <v>1.1075949367088608E-2</v>
      </c>
    </row>
    <row r="23" spans="1:6" ht="12.75" customHeight="1">
      <c r="A23" s="18"/>
      <c r="B23" s="26"/>
      <c r="C23" s="31"/>
      <c r="D23" s="26"/>
      <c r="E23" s="31"/>
      <c r="F23" s="29"/>
    </row>
    <row r="24" spans="1:6" ht="12.75" customHeight="1">
      <c r="A24" s="34" t="s">
        <v>79</v>
      </c>
      <c r="B24" s="27">
        <f>B15-B22</f>
        <v>111</v>
      </c>
      <c r="C24" s="31"/>
      <c r="D24" s="27">
        <f>D15-D22</f>
        <v>130</v>
      </c>
      <c r="E24" s="31"/>
      <c r="F24" s="25">
        <f>(B24-D24)/D24</f>
        <v>-0.14615384615384616</v>
      </c>
    </row>
    <row r="25" spans="1:6" ht="12.75" customHeight="1">
      <c r="A25" s="34"/>
      <c r="B25" s="27"/>
      <c r="C25" s="31"/>
      <c r="D25" s="27"/>
      <c r="E25" s="31"/>
      <c r="F25" s="25"/>
    </row>
    <row r="26" spans="1:6" ht="12.75" customHeight="1">
      <c r="A26" s="18" t="s">
        <v>7</v>
      </c>
      <c r="B26" s="93">
        <v>-11</v>
      </c>
      <c r="C26" s="31"/>
      <c r="D26" s="93">
        <v>-3</v>
      </c>
      <c r="E26" s="31"/>
      <c r="F26" s="25">
        <f>(B26-D26)/D26</f>
        <v>2.6666666666666665</v>
      </c>
    </row>
    <row r="27" spans="1:6" ht="12.75" customHeight="1">
      <c r="A27" s="18" t="s">
        <v>80</v>
      </c>
      <c r="B27" s="35">
        <v>1</v>
      </c>
      <c r="C27" s="36"/>
      <c r="D27" s="35">
        <v>6</v>
      </c>
      <c r="E27" s="31"/>
      <c r="F27" s="25">
        <f>(B27-D27)/D27</f>
        <v>-0.83333333333333337</v>
      </c>
    </row>
    <row r="28" spans="1:6" ht="12.75" customHeight="1">
      <c r="A28" s="18"/>
      <c r="B28" s="37"/>
      <c r="C28" s="31"/>
      <c r="D28" s="37"/>
      <c r="E28" s="31"/>
      <c r="F28" s="25"/>
    </row>
    <row r="29" spans="1:6" ht="12.75" customHeight="1">
      <c r="A29" s="34" t="s">
        <v>8</v>
      </c>
      <c r="B29" s="26">
        <f>B24+B26+B27</f>
        <v>101</v>
      </c>
      <c r="C29" s="31"/>
      <c r="D29" s="26">
        <f>D24+D27+D26</f>
        <v>133</v>
      </c>
      <c r="E29" s="31"/>
      <c r="F29" s="25">
        <f>(B29-D29)/D29</f>
        <v>-0.24060150375939848</v>
      </c>
    </row>
    <row r="30" spans="1:6" ht="12.75" customHeight="1">
      <c r="A30" s="18"/>
      <c r="B30" s="27"/>
      <c r="C30" s="31"/>
      <c r="D30" s="27"/>
      <c r="E30" s="31"/>
      <c r="F30" s="25"/>
    </row>
    <row r="31" spans="1:6" ht="12.75" customHeight="1">
      <c r="A31" s="18" t="s">
        <v>127</v>
      </c>
      <c r="B31" s="38">
        <v>-176</v>
      </c>
      <c r="C31" s="36"/>
      <c r="D31" s="38">
        <v>32</v>
      </c>
      <c r="E31" s="31"/>
      <c r="F31" s="25">
        <f>(B31-D31)/D31</f>
        <v>-6.5</v>
      </c>
    </row>
    <row r="32" spans="1:6" ht="12.75" customHeight="1">
      <c r="A32" s="18"/>
      <c r="B32" s="27"/>
      <c r="C32" s="31"/>
      <c r="D32" s="27"/>
      <c r="E32" s="31"/>
      <c r="F32" s="25"/>
    </row>
    <row r="33" spans="1:6" ht="12.75" customHeight="1" thickBot="1">
      <c r="A33" s="39" t="s">
        <v>81</v>
      </c>
      <c r="B33" s="40">
        <f>B29-B31</f>
        <v>277</v>
      </c>
      <c r="C33" s="31"/>
      <c r="D33" s="40">
        <f>D29-D31</f>
        <v>101</v>
      </c>
      <c r="E33" s="31"/>
      <c r="F33" s="25">
        <f>(B33-D33)/D33</f>
        <v>1.7425742574257426</v>
      </c>
    </row>
    <row r="34" spans="1:6" ht="12.75" customHeight="1" thickTop="1">
      <c r="A34" s="39"/>
      <c r="B34" s="24"/>
      <c r="C34" s="31"/>
      <c r="D34" s="24"/>
      <c r="E34" s="31"/>
      <c r="F34" s="25"/>
    </row>
    <row r="35" spans="1:6" ht="12.75" customHeight="1">
      <c r="A35" s="39"/>
      <c r="B35" s="20"/>
      <c r="C35" s="31"/>
      <c r="D35" s="20"/>
      <c r="E35" s="31"/>
      <c r="F35" s="41"/>
    </row>
    <row r="36" spans="1:6" ht="12.75" customHeight="1">
      <c r="A36" s="18" t="s">
        <v>9</v>
      </c>
      <c r="B36" s="42"/>
      <c r="C36" s="19"/>
      <c r="D36" s="42"/>
      <c r="E36" s="31"/>
      <c r="F36" s="41"/>
    </row>
    <row r="37" spans="1:6" ht="12.6" customHeight="1">
      <c r="A37" s="43" t="s">
        <v>82</v>
      </c>
      <c r="B37" s="44">
        <f>B33/B41</f>
        <v>1.6294117647058823</v>
      </c>
      <c r="C37" s="31"/>
      <c r="D37" s="44">
        <f>$D$33/D41</f>
        <v>0.60479041916167664</v>
      </c>
      <c r="E37" s="31"/>
      <c r="F37" s="41"/>
    </row>
    <row r="38" spans="1:6" ht="12.75" customHeight="1">
      <c r="A38" s="43" t="s">
        <v>83</v>
      </c>
      <c r="B38" s="44">
        <f>B33/B42</f>
        <v>1.6104651162790697</v>
      </c>
      <c r="C38" s="31"/>
      <c r="D38" s="44">
        <f>$D$33/D42</f>
        <v>0.60479041916167664</v>
      </c>
      <c r="E38" s="31"/>
      <c r="F38" s="41"/>
    </row>
    <row r="39" spans="1:6" ht="12.75" customHeight="1">
      <c r="A39" s="39"/>
      <c r="B39" s="20"/>
      <c r="C39" s="31"/>
      <c r="D39" s="20"/>
      <c r="E39" s="31"/>
      <c r="F39" s="41"/>
    </row>
    <row r="40" spans="1:6" ht="15.6" customHeight="1">
      <c r="A40" s="18" t="s">
        <v>105</v>
      </c>
      <c r="B40" s="42"/>
      <c r="C40" s="19"/>
      <c r="D40" s="42"/>
      <c r="E40" s="21"/>
      <c r="F40" s="45"/>
    </row>
    <row r="41" spans="1:6" ht="12.75" customHeight="1">
      <c r="A41" s="43" t="s">
        <v>82</v>
      </c>
      <c r="B41" s="46">
        <v>170</v>
      </c>
      <c r="C41" s="31"/>
      <c r="D41" s="46">
        <v>167</v>
      </c>
      <c r="E41" s="21"/>
      <c r="F41" s="45"/>
    </row>
    <row r="42" spans="1:6" ht="12.75" customHeight="1">
      <c r="A42" s="43" t="s">
        <v>83</v>
      </c>
      <c r="B42" s="148">
        <v>172</v>
      </c>
      <c r="C42" s="31"/>
      <c r="D42" s="46">
        <v>167</v>
      </c>
      <c r="E42" s="21"/>
      <c r="F42" s="47"/>
    </row>
    <row r="43" spans="1:6" ht="12.75" customHeight="1">
      <c r="A43" s="43"/>
      <c r="B43" s="99"/>
      <c r="C43" s="31"/>
      <c r="D43" s="46"/>
      <c r="E43" s="21"/>
      <c r="F43" s="47"/>
    </row>
    <row r="44" spans="1:6" ht="12.75" customHeight="1">
      <c r="A44" s="48"/>
      <c r="B44" s="100"/>
      <c r="C44" s="19"/>
      <c r="D44" s="42"/>
      <c r="E44" s="19"/>
      <c r="F44" s="49"/>
    </row>
    <row r="45" spans="1:6" ht="47.25" customHeight="1">
      <c r="A45" s="270" t="s">
        <v>117</v>
      </c>
      <c r="B45" s="271"/>
      <c r="C45" s="271"/>
      <c r="D45" s="271"/>
      <c r="E45" s="271"/>
      <c r="F45" s="271"/>
    </row>
    <row r="46" spans="1:6" ht="30" customHeight="1">
      <c r="A46" s="85"/>
      <c r="B46" s="101"/>
      <c r="C46" s="85"/>
      <c r="D46" s="85"/>
      <c r="E46" s="85"/>
      <c r="F46" s="85"/>
    </row>
    <row r="47" spans="1:6" ht="12.75" customHeight="1">
      <c r="A47" s="1" t="s">
        <v>10</v>
      </c>
    </row>
    <row r="48" spans="1:6" ht="12.75" customHeight="1"/>
    <row r="49" spans="1:7" ht="12.75" customHeight="1"/>
    <row r="51" spans="1:7" ht="15.75" customHeight="1">
      <c r="A51" s="266" t="s">
        <v>11</v>
      </c>
      <c r="B51" s="266"/>
      <c r="C51" s="266"/>
      <c r="D51" s="266"/>
      <c r="E51" s="266"/>
      <c r="F51" s="266"/>
      <c r="G51" s="50"/>
    </row>
    <row r="54" spans="1:7" ht="15.75" customHeight="1">
      <c r="A54" s="266"/>
      <c r="B54" s="266"/>
      <c r="C54" s="266"/>
      <c r="D54" s="266"/>
      <c r="E54" s="266"/>
      <c r="F54" s="266"/>
      <c r="G54" s="266"/>
    </row>
  </sheetData>
  <sheetProtection password="ED79" sheet="1" objects="1" scenarios="1"/>
  <mergeCells count="10">
    <mergeCell ref="A54:G54"/>
    <mergeCell ref="B8:D8"/>
    <mergeCell ref="A1:F1"/>
    <mergeCell ref="A2:F2"/>
    <mergeCell ref="A3:F3"/>
    <mergeCell ref="A4:F4"/>
    <mergeCell ref="A5:F5"/>
    <mergeCell ref="A51:F51"/>
    <mergeCell ref="B9:D9"/>
    <mergeCell ref="A45:F45"/>
  </mergeCells>
  <pageMargins left="0.7" right="0.7" top="0.75" bottom="0.75" header="0.3" footer="0.3"/>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Normal="80" zoomScaleSheetLayoutView="100" workbookViewId="0">
      <selection sqref="A1:F1"/>
    </sheetView>
  </sheetViews>
  <sheetFormatPr defaultRowHeight="12.75"/>
  <cols>
    <col min="1" max="1" width="51" style="88" bestFit="1" customWidth="1"/>
    <col min="2" max="2" width="7.85546875" style="88" customWidth="1"/>
    <col min="3" max="3" width="2.7109375" style="88" customWidth="1"/>
    <col min="4" max="4" width="7.85546875" style="88" bestFit="1" customWidth="1"/>
    <col min="5" max="5" width="2.7109375" style="88" customWidth="1"/>
    <col min="6" max="6" width="9.5703125" style="88" bestFit="1" customWidth="1"/>
    <col min="7" max="16384" width="9.140625" style="88"/>
  </cols>
  <sheetData>
    <row r="1" spans="1:14">
      <c r="A1" s="293" t="s">
        <v>72</v>
      </c>
      <c r="B1" s="293"/>
      <c r="C1" s="293"/>
      <c r="D1" s="293"/>
      <c r="E1" s="293"/>
      <c r="F1" s="293"/>
      <c r="G1" s="163"/>
      <c r="H1" s="163"/>
      <c r="I1" s="163"/>
      <c r="J1" s="163"/>
      <c r="K1" s="163"/>
      <c r="L1" s="163"/>
      <c r="M1" s="163"/>
    </row>
    <row r="2" spans="1:14">
      <c r="A2" s="294" t="s">
        <v>169</v>
      </c>
      <c r="B2" s="294"/>
      <c r="C2" s="294"/>
      <c r="D2" s="294"/>
      <c r="E2" s="294"/>
      <c r="F2" s="294"/>
      <c r="G2" s="169"/>
      <c r="H2" s="169"/>
      <c r="I2" s="169"/>
      <c r="J2" s="169"/>
      <c r="K2" s="169"/>
      <c r="L2" s="169"/>
      <c r="M2" s="169"/>
    </row>
    <row r="3" spans="1:14">
      <c r="A3" s="267" t="s">
        <v>122</v>
      </c>
      <c r="B3" s="267"/>
      <c r="C3" s="267"/>
      <c r="D3" s="267"/>
      <c r="E3" s="267"/>
      <c r="F3" s="267"/>
      <c r="G3" s="162"/>
      <c r="H3" s="162"/>
      <c r="I3" s="162"/>
      <c r="J3" s="162"/>
      <c r="K3" s="162"/>
      <c r="L3" s="162"/>
      <c r="M3" s="162"/>
    </row>
    <row r="4" spans="1:14">
      <c r="A4" s="267" t="s">
        <v>1</v>
      </c>
      <c r="B4" s="267"/>
      <c r="C4" s="267"/>
      <c r="D4" s="267"/>
      <c r="E4" s="267"/>
      <c r="F4" s="267"/>
      <c r="G4" s="162"/>
      <c r="H4" s="162"/>
      <c r="I4" s="162"/>
      <c r="J4" s="162"/>
      <c r="K4" s="162"/>
      <c r="L4" s="162"/>
      <c r="M4" s="162"/>
    </row>
    <row r="5" spans="1:14">
      <c r="A5" s="294" t="s">
        <v>2</v>
      </c>
      <c r="B5" s="294"/>
      <c r="C5" s="294"/>
      <c r="D5" s="294"/>
      <c r="E5" s="294"/>
      <c r="F5" s="294"/>
      <c r="G5" s="169"/>
      <c r="H5" s="169"/>
      <c r="I5" s="169"/>
      <c r="J5" s="169"/>
      <c r="K5" s="169"/>
      <c r="L5" s="169"/>
      <c r="M5" s="169"/>
    </row>
    <row r="6" spans="1:14">
      <c r="D6" s="169"/>
      <c r="E6" s="169"/>
      <c r="F6" s="169"/>
      <c r="G6" s="169"/>
      <c r="H6" s="169"/>
      <c r="I6" s="169"/>
      <c r="J6" s="169"/>
      <c r="K6" s="169"/>
      <c r="L6" s="169"/>
      <c r="M6" s="169"/>
      <c r="N6" s="169"/>
    </row>
    <row r="7" spans="1:14">
      <c r="D7" s="170"/>
      <c r="E7" s="170"/>
      <c r="F7" s="127" t="s">
        <v>3</v>
      </c>
      <c r="G7" s="170"/>
      <c r="H7" s="169"/>
      <c r="I7" s="169"/>
      <c r="J7" s="169"/>
      <c r="K7" s="169"/>
      <c r="L7" s="169"/>
      <c r="M7" s="169"/>
      <c r="N7" s="169"/>
    </row>
    <row r="8" spans="1:14" ht="13.5" thickBot="1">
      <c r="B8" s="171" t="s">
        <v>115</v>
      </c>
      <c r="D8" s="171" t="s">
        <v>116</v>
      </c>
      <c r="E8" s="172"/>
      <c r="F8" s="130" t="s">
        <v>4</v>
      </c>
      <c r="G8" s="138"/>
    </row>
    <row r="9" spans="1:14">
      <c r="A9" s="173" t="s">
        <v>163</v>
      </c>
      <c r="B9" s="264">
        <v>168</v>
      </c>
      <c r="C9" s="173"/>
      <c r="D9" s="264">
        <v>177</v>
      </c>
      <c r="E9" s="174"/>
      <c r="F9" s="175">
        <f>(B9-D9)/D9</f>
        <v>-5.0847457627118647E-2</v>
      </c>
      <c r="G9" s="138"/>
    </row>
    <row r="10" spans="1:14">
      <c r="A10" s="178" t="s">
        <v>164</v>
      </c>
      <c r="B10" s="174">
        <v>332</v>
      </c>
      <c r="C10" s="178"/>
      <c r="D10" s="174">
        <v>337</v>
      </c>
      <c r="E10" s="174"/>
      <c r="F10" s="175">
        <f>-1.48367952522255%-0.003</f>
        <v>-1.78367952522255E-2</v>
      </c>
      <c r="G10" s="138"/>
    </row>
    <row r="11" spans="1:14">
      <c r="A11" s="178" t="s">
        <v>165</v>
      </c>
      <c r="B11" s="174">
        <v>256</v>
      </c>
      <c r="C11" s="178"/>
      <c r="D11" s="174">
        <v>248</v>
      </c>
      <c r="E11" s="174"/>
      <c r="F11" s="175">
        <v>3.2258064516129031E-2</v>
      </c>
      <c r="G11" s="138"/>
    </row>
    <row r="12" spans="1:14" ht="13.5" thickBot="1">
      <c r="A12" s="135" t="s">
        <v>124</v>
      </c>
      <c r="B12" s="265">
        <f>SUM(B9:B11)</f>
        <v>756</v>
      </c>
      <c r="C12" s="173"/>
      <c r="D12" s="265">
        <f>SUM(D9:D11)</f>
        <v>762</v>
      </c>
      <c r="E12" s="174"/>
      <c r="F12" s="180">
        <v>-0.01</v>
      </c>
      <c r="G12" s="138"/>
    </row>
    <row r="13" spans="1:14">
      <c r="A13" s="179"/>
      <c r="B13" s="179"/>
      <c r="C13" s="179"/>
      <c r="D13" s="176"/>
      <c r="E13" s="176"/>
      <c r="F13" s="177"/>
      <c r="G13" s="138"/>
    </row>
    <row r="14" spans="1:14">
      <c r="D14" s="138"/>
      <c r="E14" s="138"/>
      <c r="F14" s="138"/>
      <c r="G14" s="138"/>
    </row>
    <row r="16" spans="1:14">
      <c r="A16" s="233" t="s">
        <v>234</v>
      </c>
      <c r="B16" s="233"/>
      <c r="C16" s="233"/>
      <c r="D16" s="233"/>
      <c r="E16" s="233"/>
      <c r="F16" s="233"/>
      <c r="G16" s="233"/>
      <c r="H16" s="233"/>
      <c r="I16" s="233"/>
      <c r="J16" s="233"/>
      <c r="K16" s="233"/>
      <c r="L16" s="233"/>
      <c r="M16" s="233"/>
    </row>
    <row r="17" spans="1:12">
      <c r="A17" s="50"/>
      <c r="B17" s="50"/>
      <c r="C17" s="50"/>
      <c r="D17" s="50"/>
      <c r="E17" s="50"/>
      <c r="F17" s="50"/>
      <c r="G17" s="50"/>
      <c r="H17" s="50"/>
      <c r="I17" s="50"/>
      <c r="J17" s="50"/>
      <c r="K17" s="50"/>
    </row>
    <row r="19" spans="1:12">
      <c r="A19" s="266" t="s">
        <v>226</v>
      </c>
      <c r="B19" s="266"/>
      <c r="C19" s="266"/>
      <c r="D19" s="266"/>
      <c r="E19" s="266"/>
      <c r="F19" s="266"/>
      <c r="G19" s="50"/>
      <c r="H19" s="50"/>
      <c r="I19" s="50"/>
      <c r="J19" s="50"/>
      <c r="K19" s="50"/>
      <c r="L19" s="50"/>
    </row>
  </sheetData>
  <sheetProtection password="ED79" sheet="1" objects="1" scenarios="1"/>
  <mergeCells count="6">
    <mergeCell ref="A19:F19"/>
    <mergeCell ref="A1:F1"/>
    <mergeCell ref="A2:F2"/>
    <mergeCell ref="A3:F3"/>
    <mergeCell ref="A4:F4"/>
    <mergeCell ref="A5:F5"/>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54"/>
  <sheetViews>
    <sheetView showGridLines="0" view="pageBreakPreview" zoomScaleNormal="80" zoomScaleSheetLayoutView="100" workbookViewId="0">
      <selection sqref="A1:F1"/>
    </sheetView>
  </sheetViews>
  <sheetFormatPr defaultRowHeight="12.75"/>
  <cols>
    <col min="1" max="1" width="69" style="1" customWidth="1"/>
    <col min="2" max="2" width="14.85546875" style="94" customWidth="1"/>
    <col min="3" max="3" width="5.42578125" style="1" customWidth="1"/>
    <col min="4" max="4" width="14.85546875" style="1" customWidth="1"/>
    <col min="5" max="5" width="9.140625" style="1" customWidth="1"/>
    <col min="6" max="6" width="11.140625" style="1" customWidth="1"/>
    <col min="7" max="16384" width="9.140625" style="1"/>
  </cols>
  <sheetData>
    <row r="1" spans="1:7" ht="15.75" customHeight="1">
      <c r="A1" s="268" t="s">
        <v>72</v>
      </c>
      <c r="B1" s="268"/>
      <c r="C1" s="268"/>
      <c r="D1" s="268"/>
      <c r="E1" s="268"/>
      <c r="F1" s="268"/>
      <c r="G1" s="74"/>
    </row>
    <row r="2" spans="1:7" ht="15.75" customHeight="1">
      <c r="A2" s="268" t="s">
        <v>104</v>
      </c>
      <c r="B2" s="268"/>
      <c r="C2" s="268"/>
      <c r="D2" s="268"/>
      <c r="E2" s="268"/>
      <c r="F2" s="268"/>
      <c r="G2" s="74"/>
    </row>
    <row r="3" spans="1:7" ht="15.75" customHeight="1">
      <c r="A3" s="268" t="s">
        <v>0</v>
      </c>
      <c r="B3" s="268"/>
      <c r="C3" s="268"/>
      <c r="D3" s="268"/>
      <c r="E3" s="268"/>
      <c r="F3" s="268"/>
      <c r="G3" s="74"/>
    </row>
    <row r="4" spans="1:7" ht="15.75" customHeight="1">
      <c r="A4" s="268" t="s">
        <v>2</v>
      </c>
      <c r="B4" s="268"/>
      <c r="C4" s="268"/>
      <c r="D4" s="268"/>
      <c r="E4" s="268"/>
      <c r="F4" s="268"/>
      <c r="G4" s="74"/>
    </row>
    <row r="5" spans="1:7" ht="15.75" customHeight="1"/>
    <row r="6" spans="1:7" ht="15.75" customHeight="1"/>
    <row r="7" spans="1:7" ht="12.75" customHeight="1">
      <c r="A7" s="18" t="s">
        <v>73</v>
      </c>
      <c r="B7" s="267" t="s">
        <v>114</v>
      </c>
      <c r="C7" s="267"/>
      <c r="D7" s="267"/>
      <c r="E7" s="75"/>
      <c r="F7" s="76"/>
    </row>
    <row r="8" spans="1:7" ht="12.75" customHeight="1" thickBot="1">
      <c r="A8" s="18"/>
      <c r="B8" s="269" t="s">
        <v>113</v>
      </c>
      <c r="C8" s="269"/>
      <c r="D8" s="269"/>
      <c r="E8" s="77"/>
      <c r="F8" s="78" t="s">
        <v>3</v>
      </c>
    </row>
    <row r="9" spans="1:7" ht="12.75" customHeight="1" thickBot="1">
      <c r="A9" s="18"/>
      <c r="B9" s="102">
        <v>2015</v>
      </c>
      <c r="C9" s="80"/>
      <c r="D9" s="79">
        <v>2014</v>
      </c>
      <c r="E9" s="81"/>
      <c r="F9" s="82" t="s">
        <v>4</v>
      </c>
    </row>
    <row r="10" spans="1:7" ht="15.6" customHeight="1">
      <c r="A10" s="18"/>
      <c r="B10" s="153" t="s">
        <v>140</v>
      </c>
      <c r="C10" s="20"/>
      <c r="D10" s="20"/>
      <c r="E10" s="21"/>
      <c r="F10" s="22"/>
    </row>
    <row r="11" spans="1:7" ht="12.75" customHeight="1">
      <c r="A11" s="18" t="s">
        <v>5</v>
      </c>
      <c r="B11" s="23">
        <v>2853</v>
      </c>
      <c r="C11" s="23"/>
      <c r="D11" s="23">
        <v>2963</v>
      </c>
      <c r="E11" s="24"/>
      <c r="F11" s="25">
        <f>(B11-D11)/D11</f>
        <v>-3.7124535943300709E-2</v>
      </c>
    </row>
    <row r="12" spans="1:7" ht="12.75" customHeight="1">
      <c r="A12" s="18"/>
      <c r="B12" s="26"/>
      <c r="C12" s="26"/>
      <c r="D12" s="26"/>
      <c r="E12" s="27"/>
      <c r="F12" s="28"/>
    </row>
    <row r="13" spans="1:7" ht="12.75" customHeight="1">
      <c r="A13" s="18"/>
      <c r="B13" s="26"/>
      <c r="C13" s="26"/>
      <c r="D13" s="26"/>
      <c r="E13" s="27"/>
      <c r="F13" s="29"/>
    </row>
    <row r="14" spans="1:7" ht="12.75" customHeight="1">
      <c r="A14" s="18" t="s">
        <v>74</v>
      </c>
      <c r="B14" s="30">
        <v>2856</v>
      </c>
      <c r="C14" s="31"/>
      <c r="D14" s="30">
        <v>2933</v>
      </c>
      <c r="E14" s="31"/>
      <c r="F14" s="25">
        <f>(B14-D14)/D14</f>
        <v>-2.6252983293556086E-2</v>
      </c>
    </row>
    <row r="15" spans="1:7" ht="12.75" customHeight="1">
      <c r="A15" s="18"/>
      <c r="B15" s="26"/>
      <c r="C15" s="31"/>
      <c r="D15" s="26"/>
      <c r="E15" s="31"/>
      <c r="F15" s="29"/>
    </row>
    <row r="16" spans="1:7" ht="12.75" customHeight="1">
      <c r="A16" s="18" t="s">
        <v>6</v>
      </c>
      <c r="B16" s="26"/>
      <c r="C16" s="31"/>
      <c r="D16" s="26"/>
      <c r="E16" s="31"/>
      <c r="F16" s="29"/>
    </row>
    <row r="17" spans="1:6" ht="12.75" customHeight="1">
      <c r="A17" s="18" t="s">
        <v>75</v>
      </c>
      <c r="B17" s="32">
        <v>1264</v>
      </c>
      <c r="C17" s="31"/>
      <c r="D17" s="32">
        <v>1313</v>
      </c>
      <c r="E17" s="31"/>
      <c r="F17" s="25">
        <f>(B17-D17)/D17</f>
        <v>-3.7319116527037316E-2</v>
      </c>
    </row>
    <row r="18" spans="1:6" ht="12.75" customHeight="1">
      <c r="A18" s="18" t="s">
        <v>76</v>
      </c>
      <c r="B18" s="32">
        <v>387</v>
      </c>
      <c r="C18" s="31"/>
      <c r="D18" s="32">
        <v>361</v>
      </c>
      <c r="E18" s="31"/>
      <c r="F18" s="25">
        <f>(B18-D18)/D18</f>
        <v>7.2022160664819951E-2</v>
      </c>
    </row>
    <row r="19" spans="1:6" ht="12.75" customHeight="1">
      <c r="A19" s="18" t="s">
        <v>77</v>
      </c>
      <c r="B19" s="32">
        <v>793</v>
      </c>
      <c r="C19" s="31"/>
      <c r="D19" s="32">
        <v>790</v>
      </c>
      <c r="E19" s="31"/>
      <c r="F19" s="92" t="s">
        <v>134</v>
      </c>
    </row>
    <row r="20" spans="1:6" s="88" customFormat="1" ht="12.75" customHeight="1">
      <c r="A20" s="18" t="s">
        <v>111</v>
      </c>
      <c r="B20" s="93">
        <v>-19</v>
      </c>
      <c r="C20" s="31"/>
      <c r="D20" s="93" t="s">
        <v>108</v>
      </c>
      <c r="E20" s="31"/>
      <c r="F20" s="92" t="s">
        <v>108</v>
      </c>
    </row>
    <row r="21" spans="1:6" s="17" customFormat="1" ht="12.75" customHeight="1">
      <c r="A21" s="103" t="s">
        <v>78</v>
      </c>
      <c r="B21" s="105">
        <f>SUM(B17:B20)</f>
        <v>2425</v>
      </c>
      <c r="C21" s="104"/>
      <c r="D21" s="105">
        <f>SUM(D17:D19)</f>
        <v>2464</v>
      </c>
      <c r="E21" s="104"/>
      <c r="F21" s="106">
        <f>(B21-D21)/D21</f>
        <v>-1.5827922077922076E-2</v>
      </c>
    </row>
    <row r="22" spans="1:6" ht="12.75" customHeight="1">
      <c r="A22" s="18"/>
      <c r="B22" s="26"/>
      <c r="C22" s="31"/>
      <c r="D22" s="26"/>
      <c r="E22" s="31"/>
      <c r="F22" s="29"/>
    </row>
    <row r="23" spans="1:6" ht="12.75" customHeight="1">
      <c r="A23" s="34" t="s">
        <v>79</v>
      </c>
      <c r="B23" s="27">
        <f>B14-B21</f>
        <v>431</v>
      </c>
      <c r="C23" s="31"/>
      <c r="D23" s="27">
        <f>D14-D21</f>
        <v>469</v>
      </c>
      <c r="E23" s="31"/>
      <c r="F23" s="25">
        <f>(B23-D23)/D23</f>
        <v>-8.1023454157782518E-2</v>
      </c>
    </row>
    <row r="24" spans="1:6" ht="12.75" customHeight="1">
      <c r="A24" s="34"/>
      <c r="B24" s="27"/>
      <c r="C24" s="31"/>
      <c r="D24" s="27"/>
      <c r="E24" s="31"/>
      <c r="F24" s="25"/>
    </row>
    <row r="25" spans="1:6" s="88" customFormat="1" ht="12.75" customHeight="1">
      <c r="A25" s="34" t="s">
        <v>106</v>
      </c>
      <c r="B25" s="93">
        <v>1</v>
      </c>
      <c r="C25" s="31"/>
      <c r="D25" s="93" t="s">
        <v>108</v>
      </c>
      <c r="E25" s="31"/>
      <c r="F25" s="92" t="s">
        <v>108</v>
      </c>
    </row>
    <row r="26" spans="1:6" ht="12.75" customHeight="1">
      <c r="A26" s="18" t="s">
        <v>7</v>
      </c>
      <c r="B26" s="93">
        <v>-46</v>
      </c>
      <c r="C26" s="31"/>
      <c r="D26" s="93">
        <v>-3</v>
      </c>
      <c r="E26" s="31"/>
      <c r="F26" s="25">
        <f>(B26-D26)/D26</f>
        <v>14.333333333333334</v>
      </c>
    </row>
    <row r="27" spans="1:6" ht="12.75" customHeight="1">
      <c r="A27" s="18" t="s">
        <v>80</v>
      </c>
      <c r="B27" s="35">
        <v>2</v>
      </c>
      <c r="C27" s="36"/>
      <c r="D27" s="35">
        <v>9</v>
      </c>
      <c r="E27" s="31"/>
      <c r="F27" s="25">
        <f>(B27-D27)/D27</f>
        <v>-0.77777777777777779</v>
      </c>
    </row>
    <row r="28" spans="1:6" ht="12.75" customHeight="1">
      <c r="A28" s="18"/>
      <c r="B28" s="37"/>
      <c r="C28" s="31"/>
      <c r="D28" s="37"/>
      <c r="E28" s="31"/>
      <c r="F28" s="25"/>
    </row>
    <row r="29" spans="1:6" ht="12.75" customHeight="1">
      <c r="A29" s="34" t="s">
        <v>8</v>
      </c>
      <c r="B29" s="26">
        <f>B23+B25+B26+B27</f>
        <v>388</v>
      </c>
      <c r="C29" s="31"/>
      <c r="D29" s="26">
        <f>D23+D27+D26</f>
        <v>475</v>
      </c>
      <c r="E29" s="31"/>
      <c r="F29" s="25">
        <f>(B29-D29)/D29</f>
        <v>-0.1831578947368421</v>
      </c>
    </row>
    <row r="30" spans="1:6" ht="12.75" customHeight="1">
      <c r="A30" s="18"/>
      <c r="B30" s="27"/>
      <c r="C30" s="31"/>
      <c r="D30" s="27"/>
      <c r="E30" s="31"/>
      <c r="F30" s="25"/>
    </row>
    <row r="31" spans="1:6" ht="12.75" customHeight="1">
      <c r="A31" s="18" t="s">
        <v>127</v>
      </c>
      <c r="B31" s="38">
        <v>-125</v>
      </c>
      <c r="C31" s="36"/>
      <c r="D31" s="38">
        <v>83</v>
      </c>
      <c r="E31" s="31"/>
      <c r="F31" s="25">
        <f>(B31-D31)/D31</f>
        <v>-2.5060240963855422</v>
      </c>
    </row>
    <row r="32" spans="1:6" ht="12.75" customHeight="1">
      <c r="A32" s="18"/>
      <c r="B32" s="27"/>
      <c r="C32" s="31"/>
      <c r="D32" s="27"/>
      <c r="E32" s="31"/>
      <c r="F32" s="25"/>
    </row>
    <row r="33" spans="1:6" ht="12.75" customHeight="1" thickBot="1">
      <c r="A33" s="39" t="s">
        <v>81</v>
      </c>
      <c r="B33" s="40">
        <f>B29-B31</f>
        <v>513</v>
      </c>
      <c r="C33" s="31"/>
      <c r="D33" s="40">
        <f>D29-D31</f>
        <v>392</v>
      </c>
      <c r="E33" s="31"/>
      <c r="F33" s="25">
        <f>(B33-D33)/D33</f>
        <v>0.30867346938775508</v>
      </c>
    </row>
    <row r="34" spans="1:6" ht="12.75" customHeight="1" thickTop="1">
      <c r="A34" s="39"/>
      <c r="B34" s="24"/>
      <c r="C34" s="31"/>
      <c r="D34" s="24"/>
      <c r="E34" s="31"/>
      <c r="F34" s="25"/>
    </row>
    <row r="35" spans="1:6" ht="12.75" customHeight="1">
      <c r="A35" s="39"/>
      <c r="B35" s="20"/>
      <c r="C35" s="31"/>
      <c r="D35" s="20"/>
      <c r="E35" s="31"/>
      <c r="F35" s="41"/>
    </row>
    <row r="36" spans="1:6" ht="12.75" customHeight="1">
      <c r="A36" s="18" t="s">
        <v>9</v>
      </c>
      <c r="B36" s="42"/>
      <c r="C36" s="19"/>
      <c r="D36" s="42"/>
      <c r="E36" s="31"/>
      <c r="F36" s="41"/>
    </row>
    <row r="37" spans="1:6" ht="12.75" customHeight="1">
      <c r="A37" s="43" t="s">
        <v>82</v>
      </c>
      <c r="B37" s="44">
        <f>B33/B41</f>
        <v>3.0355029585798818</v>
      </c>
      <c r="C37" s="31"/>
      <c r="D37" s="44">
        <f>D33/D41</f>
        <v>2.3473053892215567</v>
      </c>
      <c r="E37" s="31"/>
      <c r="F37" s="41"/>
    </row>
    <row r="38" spans="1:6" ht="12.75" customHeight="1">
      <c r="A38" s="43" t="s">
        <v>83</v>
      </c>
      <c r="B38" s="44">
        <f>B33/B42</f>
        <v>3</v>
      </c>
      <c r="C38" s="31"/>
      <c r="D38" s="44">
        <f>D33/D42</f>
        <v>2.3473053892215567</v>
      </c>
      <c r="E38" s="31"/>
      <c r="F38" s="41"/>
    </row>
    <row r="39" spans="1:6" ht="12.75" customHeight="1">
      <c r="A39" s="39"/>
      <c r="B39" s="20"/>
      <c r="C39" s="31"/>
      <c r="D39" s="20"/>
      <c r="E39" s="31"/>
      <c r="F39" s="41"/>
    </row>
    <row r="40" spans="1:6" ht="13.9" customHeight="1">
      <c r="A40" s="18" t="s">
        <v>105</v>
      </c>
      <c r="B40" s="42"/>
      <c r="C40" s="19"/>
      <c r="D40" s="42"/>
      <c r="E40" s="21"/>
      <c r="F40" s="45"/>
    </row>
    <row r="41" spans="1:6" ht="12.75" customHeight="1">
      <c r="A41" s="43" t="s">
        <v>82</v>
      </c>
      <c r="B41" s="46">
        <v>169</v>
      </c>
      <c r="C41" s="31"/>
      <c r="D41" s="46">
        <v>167</v>
      </c>
      <c r="E41" s="21"/>
      <c r="F41" s="45"/>
    </row>
    <row r="42" spans="1:6" ht="12.75" customHeight="1">
      <c r="A42" s="43" t="s">
        <v>83</v>
      </c>
      <c r="B42" s="46">
        <v>171</v>
      </c>
      <c r="C42" s="31"/>
      <c r="D42" s="46">
        <v>167</v>
      </c>
      <c r="E42" s="21"/>
      <c r="F42" s="47"/>
    </row>
    <row r="43" spans="1:6" ht="12.75" customHeight="1">
      <c r="A43" s="43"/>
      <c r="B43" s="21"/>
      <c r="C43" s="31"/>
      <c r="D43" s="46"/>
      <c r="E43" s="21"/>
      <c r="F43" s="47"/>
    </row>
    <row r="44" spans="1:6" ht="12.75" customHeight="1">
      <c r="A44" s="48"/>
      <c r="B44" s="95"/>
      <c r="C44" s="19"/>
      <c r="D44" s="42"/>
      <c r="E44" s="19"/>
      <c r="F44" s="49"/>
    </row>
    <row r="45" spans="1:6" ht="47.25" customHeight="1">
      <c r="A45" s="270" t="s">
        <v>117</v>
      </c>
      <c r="B45" s="271"/>
      <c r="C45" s="271"/>
      <c r="D45" s="271"/>
      <c r="E45" s="271"/>
      <c r="F45" s="271"/>
    </row>
    <row r="46" spans="1:6" ht="30" customHeight="1">
      <c r="A46" s="87"/>
      <c r="B46" s="96"/>
      <c r="C46" s="87"/>
      <c r="D46" s="87"/>
      <c r="E46" s="87"/>
      <c r="F46" s="87"/>
    </row>
    <row r="47" spans="1:6" ht="12.75" customHeight="1">
      <c r="A47" s="1" t="s">
        <v>10</v>
      </c>
    </row>
    <row r="48" spans="1:6" ht="12.75" customHeight="1"/>
    <row r="49" spans="1:7" ht="12.75" customHeight="1"/>
    <row r="50" spans="1:7" ht="15.75" customHeight="1"/>
    <row r="51" spans="1:7" ht="15.75" customHeight="1">
      <c r="A51" s="266" t="s">
        <v>97</v>
      </c>
      <c r="B51" s="266"/>
      <c r="C51" s="266"/>
      <c r="D51" s="266"/>
      <c r="E51" s="266"/>
      <c r="F51" s="266"/>
      <c r="G51" s="50"/>
    </row>
    <row r="52" spans="1:7" ht="15.75" customHeight="1"/>
    <row r="53" spans="1:7" ht="15.75" customHeight="1"/>
    <row r="54" spans="1:7" ht="15.75" customHeight="1">
      <c r="A54" s="266"/>
      <c r="B54" s="266"/>
      <c r="C54" s="266"/>
      <c r="D54" s="266"/>
      <c r="E54" s="266"/>
      <c r="F54" s="266"/>
      <c r="G54" s="266"/>
    </row>
  </sheetData>
  <sheetProtection password="ED79" sheet="1" objects="1" scenarios="1"/>
  <mergeCells count="9">
    <mergeCell ref="B8:D8"/>
    <mergeCell ref="A45:F45"/>
    <mergeCell ref="A51:F51"/>
    <mergeCell ref="A54:G54"/>
    <mergeCell ref="A1:F1"/>
    <mergeCell ref="A2:F2"/>
    <mergeCell ref="A3:F3"/>
    <mergeCell ref="A4:F4"/>
    <mergeCell ref="B7:D7"/>
  </mergeCell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78"/>
  <sheetViews>
    <sheetView showGridLines="0" view="pageBreakPreview" zoomScaleNormal="80" zoomScaleSheetLayoutView="10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85546875" style="1" customWidth="1"/>
    <col min="8" max="8" width="3" style="1" customWidth="1"/>
    <col min="9" max="16384" width="9.140625" style="1"/>
  </cols>
  <sheetData>
    <row r="1" spans="1:19" s="8" customFormat="1" ht="15.75" customHeight="1">
      <c r="A1" s="268" t="s">
        <v>72</v>
      </c>
      <c r="B1" s="268"/>
      <c r="C1" s="268"/>
      <c r="D1" s="268"/>
      <c r="E1" s="268"/>
      <c r="F1" s="268"/>
      <c r="G1" s="268"/>
      <c r="H1" s="268"/>
    </row>
    <row r="2" spans="1:19" s="8" customFormat="1" ht="15.75" customHeight="1">
      <c r="A2" s="268" t="s">
        <v>15</v>
      </c>
      <c r="B2" s="268"/>
      <c r="C2" s="268"/>
      <c r="D2" s="268"/>
      <c r="E2" s="268"/>
      <c r="F2" s="268"/>
      <c r="G2" s="268"/>
      <c r="H2" s="268"/>
    </row>
    <row r="3" spans="1:19" s="8" customFormat="1" ht="15.75" customHeight="1">
      <c r="A3" s="268" t="s">
        <v>16</v>
      </c>
      <c r="B3" s="268"/>
      <c r="C3" s="268"/>
      <c r="D3" s="268"/>
      <c r="E3" s="268"/>
      <c r="F3" s="268"/>
      <c r="G3" s="268"/>
      <c r="H3" s="268"/>
    </row>
    <row r="4" spans="1:19" s="8" customFormat="1" ht="15.75" customHeight="1">
      <c r="A4" s="268" t="s">
        <v>2</v>
      </c>
      <c r="B4" s="268"/>
      <c r="C4" s="268"/>
      <c r="D4" s="268"/>
      <c r="E4" s="268"/>
      <c r="F4" s="268"/>
      <c r="G4" s="268"/>
      <c r="H4" s="268"/>
      <c r="S4" s="1"/>
    </row>
    <row r="5" spans="1:19" ht="15.75" customHeight="1"/>
    <row r="6" spans="1:19" ht="15.75" customHeight="1"/>
    <row r="7" spans="1:19" ht="12.75" customHeight="1">
      <c r="E7" s="117" t="s">
        <v>17</v>
      </c>
      <c r="F7" s="2"/>
      <c r="G7" s="16" t="s">
        <v>17</v>
      </c>
    </row>
    <row r="8" spans="1:19" ht="12.75" customHeight="1" thickBot="1">
      <c r="E8" s="3">
        <v>2015</v>
      </c>
      <c r="F8" s="2"/>
      <c r="G8" s="15">
        <v>2014</v>
      </c>
    </row>
    <row r="9" spans="1:19" s="88" customFormat="1" ht="12.75" customHeight="1">
      <c r="E9" s="124" t="s">
        <v>140</v>
      </c>
      <c r="F9" s="152"/>
      <c r="G9" s="124"/>
    </row>
    <row r="10" spans="1:19" ht="12.75" customHeight="1">
      <c r="A10" s="1" t="s">
        <v>18</v>
      </c>
    </row>
    <row r="11" spans="1:19" ht="12.75" customHeight="1"/>
    <row r="12" spans="1:19" ht="12.75" customHeight="1">
      <c r="A12" s="1" t="s">
        <v>20</v>
      </c>
    </row>
    <row r="13" spans="1:19" ht="12.75" customHeight="1">
      <c r="B13" s="1" t="s">
        <v>21</v>
      </c>
      <c r="E13" s="5">
        <v>483</v>
      </c>
      <c r="G13" s="5">
        <v>810</v>
      </c>
    </row>
    <row r="14" spans="1:19" ht="12.75" customHeight="1">
      <c r="B14" s="1" t="s">
        <v>22</v>
      </c>
      <c r="E14" s="6">
        <v>398</v>
      </c>
      <c r="G14" s="6">
        <v>357</v>
      </c>
    </row>
    <row r="15" spans="1:19" ht="12.75" customHeight="1">
      <c r="B15" s="73" t="s">
        <v>85</v>
      </c>
      <c r="E15" s="93" t="s">
        <v>108</v>
      </c>
      <c r="G15" s="6">
        <v>23</v>
      </c>
    </row>
    <row r="16" spans="1:19" ht="12.75" customHeight="1">
      <c r="B16" s="1" t="s">
        <v>23</v>
      </c>
      <c r="E16" s="6">
        <v>487</v>
      </c>
      <c r="G16" s="6">
        <v>498</v>
      </c>
    </row>
    <row r="17" spans="1:7" ht="12.75" customHeight="1">
      <c r="B17" s="1" t="s">
        <v>86</v>
      </c>
      <c r="E17" s="6">
        <v>74</v>
      </c>
      <c r="G17" s="6">
        <v>83</v>
      </c>
    </row>
    <row r="18" spans="1:7" ht="12.75" customHeight="1">
      <c r="B18" s="1" t="s">
        <v>24</v>
      </c>
      <c r="E18" s="6">
        <v>137</v>
      </c>
      <c r="G18" s="6">
        <v>79</v>
      </c>
    </row>
    <row r="19" spans="1:7" ht="12.75" customHeight="1">
      <c r="C19" s="1" t="s">
        <v>25</v>
      </c>
      <c r="E19" s="9">
        <f>SUM(E13:E18)</f>
        <v>1579</v>
      </c>
      <c r="G19" s="9">
        <f>SUM(G13:G18)</f>
        <v>1850</v>
      </c>
    </row>
    <row r="20" spans="1:7" ht="12.75" customHeight="1">
      <c r="E20" s="6"/>
      <c r="G20" s="6"/>
    </row>
    <row r="21" spans="1:7" ht="12.75" customHeight="1">
      <c r="A21" s="1" t="s">
        <v>26</v>
      </c>
      <c r="E21" s="6">
        <v>518</v>
      </c>
      <c r="G21" s="6">
        <v>470</v>
      </c>
    </row>
    <row r="22" spans="1:7" ht="12.75" customHeight="1">
      <c r="A22" s="1" t="s">
        <v>27</v>
      </c>
      <c r="E22" s="6">
        <v>700</v>
      </c>
      <c r="G22" s="6">
        <v>392</v>
      </c>
    </row>
    <row r="23" spans="1:7" ht="12.75" customHeight="1">
      <c r="A23" s="1" t="s">
        <v>28</v>
      </c>
      <c r="E23" s="6">
        <v>246</v>
      </c>
      <c r="G23" s="6">
        <v>18</v>
      </c>
    </row>
    <row r="24" spans="1:7" ht="12.75" customHeight="1">
      <c r="A24" s="1" t="s">
        <v>29</v>
      </c>
      <c r="E24" s="6">
        <v>70</v>
      </c>
      <c r="G24" s="6">
        <v>63</v>
      </c>
    </row>
    <row r="25" spans="1:7" ht="12.75" customHeight="1">
      <c r="A25" s="1" t="s">
        <v>84</v>
      </c>
      <c r="E25" s="6">
        <v>295</v>
      </c>
      <c r="G25" s="6">
        <v>163</v>
      </c>
    </row>
    <row r="26" spans="1:7" ht="12.75" customHeight="1">
      <c r="A26" s="1" t="s">
        <v>30</v>
      </c>
      <c r="E26" s="6">
        <v>100</v>
      </c>
      <c r="G26" s="6">
        <v>94</v>
      </c>
    </row>
    <row r="27" spans="1:7" ht="12.75" customHeight="1" thickBot="1">
      <c r="C27" s="1" t="s">
        <v>31</v>
      </c>
      <c r="E27" s="10">
        <f>SUM(E19:E26)</f>
        <v>3508</v>
      </c>
      <c r="G27" s="10">
        <f>SUM(G19:G26)</f>
        <v>3050</v>
      </c>
    </row>
    <row r="28" spans="1:7" ht="12.75" customHeight="1" thickTop="1"/>
    <row r="29" spans="1:7" ht="12.75" customHeight="1">
      <c r="A29" s="1" t="s">
        <v>19</v>
      </c>
    </row>
    <row r="30" spans="1:7" ht="12.75" customHeight="1"/>
    <row r="31" spans="1:7" ht="12.75" customHeight="1">
      <c r="A31" s="1" t="s">
        <v>32</v>
      </c>
    </row>
    <row r="32" spans="1:7" ht="12.75" customHeight="1">
      <c r="B32" s="1" t="s">
        <v>41</v>
      </c>
      <c r="E32" s="5">
        <v>209</v>
      </c>
      <c r="G32" s="5">
        <v>173</v>
      </c>
    </row>
    <row r="33" spans="1:11" ht="12.75" customHeight="1">
      <c r="B33" s="1" t="s">
        <v>87</v>
      </c>
      <c r="E33" s="93" t="s">
        <v>108</v>
      </c>
      <c r="G33" s="6">
        <v>125</v>
      </c>
    </row>
    <row r="34" spans="1:11" ht="12.75" customHeight="1">
      <c r="B34" s="1" t="s">
        <v>42</v>
      </c>
      <c r="E34" s="6">
        <v>168</v>
      </c>
      <c r="G34" s="6">
        <v>167</v>
      </c>
    </row>
    <row r="35" spans="1:11" ht="12.75" customHeight="1">
      <c r="B35" s="1" t="s">
        <v>33</v>
      </c>
      <c r="E35" s="6">
        <v>175</v>
      </c>
      <c r="G35" s="6">
        <v>175</v>
      </c>
    </row>
    <row r="36" spans="1:11" ht="12.75" customHeight="1">
      <c r="B36" s="1" t="s">
        <v>88</v>
      </c>
      <c r="E36" s="6">
        <v>50</v>
      </c>
      <c r="G36" s="6">
        <v>72</v>
      </c>
    </row>
    <row r="37" spans="1:11" ht="12.75" customHeight="1">
      <c r="B37" s="1" t="s">
        <v>34</v>
      </c>
      <c r="E37" s="6">
        <v>93</v>
      </c>
      <c r="G37" s="83">
        <v>57</v>
      </c>
    </row>
    <row r="38" spans="1:11" ht="12.75" customHeight="1">
      <c r="C38" s="1" t="s">
        <v>35</v>
      </c>
      <c r="E38" s="51">
        <f>SUM(E32:E37)</f>
        <v>695</v>
      </c>
      <c r="G38" s="9">
        <f>SUM(G32:G37)</f>
        <v>769</v>
      </c>
    </row>
    <row r="39" spans="1:11" ht="12.75" customHeight="1">
      <c r="E39" s="14"/>
      <c r="G39" s="6"/>
    </row>
    <row r="40" spans="1:11" ht="12.75" customHeight="1">
      <c r="A40" s="1" t="s">
        <v>36</v>
      </c>
      <c r="E40" s="6">
        <v>1099</v>
      </c>
      <c r="G40" s="6">
        <v>1099</v>
      </c>
      <c r="J40" s="86"/>
      <c r="K40" s="86"/>
    </row>
    <row r="41" spans="1:11" ht="12.75" customHeight="1">
      <c r="A41" s="1" t="s">
        <v>37</v>
      </c>
      <c r="E41" s="6">
        <v>280</v>
      </c>
      <c r="G41" s="6">
        <v>213</v>
      </c>
    </row>
    <row r="42" spans="1:11" ht="12.75" customHeight="1">
      <c r="A42" s="1" t="s">
        <v>89</v>
      </c>
      <c r="E42" s="6">
        <v>61</v>
      </c>
      <c r="G42" s="6">
        <v>69</v>
      </c>
    </row>
    <row r="43" spans="1:11" ht="12.75" customHeight="1">
      <c r="A43" s="1" t="s">
        <v>38</v>
      </c>
      <c r="E43" s="6">
        <v>71</v>
      </c>
      <c r="G43" s="6">
        <v>131</v>
      </c>
    </row>
    <row r="44" spans="1:11" ht="12.75" customHeight="1">
      <c r="C44" s="1" t="s">
        <v>39</v>
      </c>
      <c r="E44" s="7">
        <f>SUM(E38:E43)</f>
        <v>2206</v>
      </c>
      <c r="G44" s="7">
        <f>SUM(G38:G43)</f>
        <v>2281</v>
      </c>
    </row>
    <row r="45" spans="1:11" ht="12.75" customHeight="1"/>
    <row r="46" spans="1:11" ht="12.75" customHeight="1">
      <c r="A46" s="1" t="s">
        <v>40</v>
      </c>
    </row>
    <row r="47" spans="1:11" ht="12.75" customHeight="1">
      <c r="B47" s="1" t="s">
        <v>98</v>
      </c>
    </row>
    <row r="48" spans="1:11" ht="12.75" customHeight="1">
      <c r="C48" s="1" t="s">
        <v>99</v>
      </c>
      <c r="E48" s="93" t="s">
        <v>108</v>
      </c>
      <c r="G48" s="93" t="s">
        <v>108</v>
      </c>
    </row>
    <row r="49" spans="1:8" ht="12.75" customHeight="1">
      <c r="B49" s="1" t="s">
        <v>100</v>
      </c>
    </row>
    <row r="50" spans="1:8">
      <c r="C50" s="107" t="s">
        <v>118</v>
      </c>
      <c r="D50" s="13"/>
    </row>
    <row r="51" spans="1:8">
      <c r="C51" s="84" t="s">
        <v>103</v>
      </c>
      <c r="D51" s="13"/>
      <c r="E51" s="6">
        <v>2</v>
      </c>
      <c r="G51" s="6">
        <v>2</v>
      </c>
    </row>
    <row r="52" spans="1:8" ht="12.75" customHeight="1">
      <c r="B52" s="1" t="s">
        <v>43</v>
      </c>
      <c r="E52" s="6">
        <v>1156</v>
      </c>
      <c r="G52" s="6">
        <v>1002</v>
      </c>
    </row>
    <row r="53" spans="1:8" ht="12.75" customHeight="1">
      <c r="B53" s="1" t="s">
        <v>44</v>
      </c>
      <c r="E53" s="6">
        <v>614</v>
      </c>
      <c r="G53" s="6">
        <v>101</v>
      </c>
    </row>
    <row r="54" spans="1:8" ht="12.75" customHeight="1">
      <c r="B54" s="1" t="s">
        <v>101</v>
      </c>
      <c r="E54" s="6">
        <v>-470</v>
      </c>
      <c r="G54" s="6">
        <v>-336</v>
      </c>
    </row>
    <row r="55" spans="1:8" ht="12.75" customHeight="1">
      <c r="C55" s="1" t="s">
        <v>45</v>
      </c>
      <c r="E55" s="9">
        <f>SUM(E48:E54)</f>
        <v>1302</v>
      </c>
      <c r="G55" s="9">
        <f>SUM(G48:G54)</f>
        <v>769</v>
      </c>
    </row>
    <row r="56" spans="1:8" ht="12.75" customHeight="1" thickBot="1">
      <c r="D56" s="1" t="s">
        <v>46</v>
      </c>
      <c r="E56" s="10">
        <f>E55+E44</f>
        <v>3508</v>
      </c>
      <c r="G56" s="10">
        <f>G55+G44</f>
        <v>3050</v>
      </c>
    </row>
    <row r="57" spans="1:8" ht="12.75" customHeight="1" thickTop="1"/>
    <row r="58" spans="1:8" ht="12.75" customHeight="1"/>
    <row r="59" spans="1:8" ht="12.75" customHeight="1"/>
    <row r="60" spans="1:8" ht="12.75" customHeight="1">
      <c r="A60" s="1" t="s">
        <v>68</v>
      </c>
    </row>
    <row r="61" spans="1:8" ht="12.75" customHeight="1">
      <c r="E61" s="120"/>
      <c r="G61" s="120"/>
    </row>
    <row r="62" spans="1:8" ht="12.75" customHeight="1"/>
    <row r="63" spans="1:8" ht="12.75" customHeight="1"/>
    <row r="64" spans="1:8" ht="12.75" customHeight="1">
      <c r="A64" s="266" t="s">
        <v>14</v>
      </c>
      <c r="B64" s="266"/>
      <c r="C64" s="266"/>
      <c r="D64" s="266"/>
      <c r="E64" s="266"/>
      <c r="F64" s="266"/>
      <c r="G64" s="266"/>
      <c r="H64" s="266"/>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sheetData>
  <sheetProtection password="ED79" sheet="1" objects="1" scenarios="1"/>
  <mergeCells count="5">
    <mergeCell ref="A1:H1"/>
    <mergeCell ref="A2:H2"/>
    <mergeCell ref="A3:H3"/>
    <mergeCell ref="A4:H4"/>
    <mergeCell ref="A64:H64"/>
  </mergeCell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S90"/>
  <sheetViews>
    <sheetView showGridLines="0" view="pageBreakPreview" zoomScaleNormal="80" zoomScaleSheetLayoutView="100" workbookViewId="0">
      <selection sqref="A1:G1"/>
    </sheetView>
  </sheetViews>
  <sheetFormatPr defaultRowHeight="13.5" customHeight="1"/>
  <cols>
    <col min="1" max="3" width="3.7109375" style="52" customWidth="1"/>
    <col min="4" max="4" width="79.42578125" style="52" customWidth="1"/>
    <col min="5" max="5" width="15.5703125" style="52" customWidth="1"/>
    <col min="6" max="6" width="1.85546875" style="52" customWidth="1"/>
    <col min="7" max="7" width="12.28515625" style="52" bestFit="1" customWidth="1"/>
    <col min="8" max="16384" width="9.140625" style="52"/>
  </cols>
  <sheetData>
    <row r="1" spans="1:253" s="8" customFormat="1" ht="15.75">
      <c r="A1" s="272" t="s">
        <v>72</v>
      </c>
      <c r="B1" s="272"/>
      <c r="C1" s="272"/>
      <c r="D1" s="272"/>
      <c r="E1" s="272"/>
      <c r="F1" s="272"/>
      <c r="G1" s="27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row>
    <row r="2" spans="1:253" s="8" customFormat="1" ht="15.75">
      <c r="A2" s="272" t="s">
        <v>236</v>
      </c>
      <c r="B2" s="272"/>
      <c r="C2" s="272"/>
      <c r="D2" s="272"/>
      <c r="E2" s="272"/>
      <c r="F2" s="272"/>
      <c r="G2" s="27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row>
    <row r="3" spans="1:253" s="8" customFormat="1" ht="15.75">
      <c r="A3" s="272" t="s">
        <v>13</v>
      </c>
      <c r="B3" s="272"/>
      <c r="C3" s="272"/>
      <c r="D3" s="272"/>
      <c r="E3" s="272"/>
      <c r="F3" s="272"/>
      <c r="G3" s="27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row>
    <row r="4" spans="1:253" s="8" customFormat="1" ht="15.75">
      <c r="A4" s="272" t="s">
        <v>2</v>
      </c>
      <c r="B4" s="272"/>
      <c r="C4" s="272"/>
      <c r="D4" s="272"/>
      <c r="E4" s="272"/>
      <c r="F4" s="272"/>
      <c r="G4" s="27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row>
    <row r="5" spans="1:253" ht="15.75" customHeight="1">
      <c r="A5" s="53"/>
      <c r="B5" s="53"/>
      <c r="C5" s="53"/>
      <c r="D5" s="53"/>
      <c r="E5" s="53"/>
      <c r="F5" s="53"/>
    </row>
    <row r="6" spans="1:253" ht="15.75" customHeight="1">
      <c r="A6" s="53"/>
      <c r="B6" s="53"/>
      <c r="C6" s="53"/>
      <c r="D6" s="53"/>
      <c r="E6" s="53"/>
      <c r="F6" s="53"/>
    </row>
    <row r="7" spans="1:253" s="151" customFormat="1" ht="13.5" customHeight="1">
      <c r="A7" s="150"/>
      <c r="B7" s="150"/>
      <c r="C7" s="150"/>
      <c r="D7" s="150"/>
      <c r="E7" s="267" t="s">
        <v>235</v>
      </c>
      <c r="F7" s="267"/>
      <c r="G7" s="267"/>
    </row>
    <row r="8" spans="1:253" s="151" customFormat="1" ht="13.5" customHeight="1" thickBot="1">
      <c r="A8" s="154"/>
      <c r="B8" s="154"/>
      <c r="C8" s="154"/>
      <c r="D8" s="154"/>
      <c r="E8" s="276" t="s">
        <v>113</v>
      </c>
      <c r="F8" s="276"/>
      <c r="G8" s="276"/>
    </row>
    <row r="9" spans="1:253" s="151" customFormat="1" ht="13.5" customHeight="1" thickBot="1">
      <c r="A9" s="154"/>
      <c r="B9" s="154"/>
      <c r="C9" s="154"/>
      <c r="D9" s="154"/>
      <c r="E9" s="102">
        <v>2015</v>
      </c>
      <c r="F9" s="80"/>
      <c r="G9" s="79">
        <v>2014</v>
      </c>
    </row>
    <row r="10" spans="1:253" s="151" customFormat="1" ht="13.5" customHeight="1">
      <c r="A10" s="154"/>
      <c r="B10" s="154"/>
      <c r="C10" s="154"/>
      <c r="D10" s="154"/>
      <c r="E10" s="54" t="s">
        <v>140</v>
      </c>
      <c r="F10" s="54"/>
      <c r="G10" s="54"/>
    </row>
    <row r="11" spans="1:253" ht="13.5" customHeight="1">
      <c r="A11" s="273" t="s">
        <v>70</v>
      </c>
      <c r="B11" s="273"/>
      <c r="C11" s="273"/>
      <c r="D11" s="273"/>
      <c r="E11" s="56"/>
      <c r="F11" s="57"/>
      <c r="G11" s="58"/>
    </row>
    <row r="12" spans="1:253" ht="13.5" customHeight="1">
      <c r="A12" s="55"/>
      <c r="B12" s="273" t="s">
        <v>81</v>
      </c>
      <c r="C12" s="273"/>
      <c r="D12" s="273"/>
      <c r="E12" s="114">
        <v>513</v>
      </c>
      <c r="F12" s="59"/>
      <c r="G12" s="114">
        <v>392</v>
      </c>
    </row>
    <row r="13" spans="1:253" ht="13.5" customHeight="1">
      <c r="A13" s="55"/>
      <c r="B13" s="55"/>
      <c r="C13" s="60"/>
      <c r="D13" s="60"/>
      <c r="E13" s="115"/>
      <c r="F13" s="57"/>
      <c r="G13" s="58"/>
    </row>
    <row r="14" spans="1:253" ht="13.5" customHeight="1">
      <c r="A14" s="274" t="s">
        <v>109</v>
      </c>
      <c r="B14" s="274"/>
      <c r="C14" s="274"/>
      <c r="D14" s="274"/>
      <c r="E14" s="115"/>
      <c r="F14" s="57"/>
      <c r="G14" s="58"/>
    </row>
    <row r="15" spans="1:253" ht="13.5" customHeight="1">
      <c r="A15" s="55"/>
      <c r="B15" s="273" t="s">
        <v>47</v>
      </c>
      <c r="C15" s="273"/>
      <c r="D15" s="273"/>
      <c r="E15" s="111">
        <v>99</v>
      </c>
      <c r="F15" s="61"/>
      <c r="G15" s="111">
        <v>84</v>
      </c>
    </row>
    <row r="16" spans="1:253" ht="13.5" customHeight="1">
      <c r="A16" s="55"/>
      <c r="B16" s="273" t="s">
        <v>48</v>
      </c>
      <c r="C16" s="273"/>
      <c r="D16" s="273"/>
      <c r="E16" s="111">
        <v>55</v>
      </c>
      <c r="F16" s="61"/>
      <c r="G16" s="111">
        <v>43</v>
      </c>
    </row>
    <row r="17" spans="1:7" ht="13.5" customHeight="1">
      <c r="A17" s="55"/>
      <c r="B17" s="55" t="s">
        <v>69</v>
      </c>
      <c r="C17" s="55"/>
      <c r="D17" s="55"/>
      <c r="E17" s="111">
        <v>-4</v>
      </c>
      <c r="F17" s="61"/>
      <c r="G17" s="111">
        <v>-4</v>
      </c>
    </row>
    <row r="18" spans="1:7" ht="13.5" customHeight="1">
      <c r="A18" s="55"/>
      <c r="B18" s="62" t="s">
        <v>91</v>
      </c>
      <c r="C18" s="55"/>
      <c r="D18" s="55"/>
      <c r="E18" s="111">
        <v>-158</v>
      </c>
      <c r="F18" s="61"/>
      <c r="G18" s="111">
        <v>23</v>
      </c>
    </row>
    <row r="19" spans="1:7" ht="13.5" customHeight="1">
      <c r="A19" s="55"/>
      <c r="B19" s="273" t="s">
        <v>110</v>
      </c>
      <c r="C19" s="273"/>
      <c r="D19" s="273"/>
      <c r="E19" s="111">
        <v>28</v>
      </c>
      <c r="F19" s="61"/>
      <c r="G19" s="111">
        <v>33</v>
      </c>
    </row>
    <row r="20" spans="1:7" ht="13.5" customHeight="1">
      <c r="A20" s="55"/>
      <c r="B20" s="55" t="s">
        <v>49</v>
      </c>
      <c r="C20" s="55"/>
      <c r="D20" s="55"/>
      <c r="E20" s="111">
        <v>14</v>
      </c>
      <c r="F20" s="61"/>
      <c r="G20" s="111">
        <v>-1</v>
      </c>
    </row>
    <row r="21" spans="1:7" ht="13.5" customHeight="1">
      <c r="A21" s="55"/>
      <c r="B21" s="273" t="s">
        <v>50</v>
      </c>
      <c r="C21" s="273"/>
      <c r="D21" s="273"/>
      <c r="E21" s="111"/>
      <c r="F21" s="57"/>
      <c r="G21" s="111"/>
    </row>
    <row r="22" spans="1:7" ht="13.5" customHeight="1">
      <c r="A22" s="55"/>
      <c r="B22" s="55"/>
      <c r="C22" s="273" t="s">
        <v>51</v>
      </c>
      <c r="D22" s="273"/>
      <c r="E22" s="111">
        <v>-20</v>
      </c>
      <c r="F22" s="63"/>
      <c r="G22" s="111">
        <v>-25</v>
      </c>
    </row>
    <row r="23" spans="1:7" ht="13.5" customHeight="1">
      <c r="A23" s="55"/>
      <c r="B23" s="55"/>
      <c r="C23" s="273" t="s">
        <v>23</v>
      </c>
      <c r="D23" s="273"/>
      <c r="E23" s="111">
        <v>-25</v>
      </c>
      <c r="F23" s="63"/>
      <c r="G23" s="111">
        <v>-31</v>
      </c>
    </row>
    <row r="24" spans="1:7" ht="13.5" customHeight="1">
      <c r="A24" s="55"/>
      <c r="B24" s="55"/>
      <c r="C24" s="273" t="s">
        <v>41</v>
      </c>
      <c r="D24" s="273"/>
      <c r="E24" s="111">
        <v>18</v>
      </c>
      <c r="F24" s="63"/>
      <c r="G24" s="111">
        <v>32</v>
      </c>
    </row>
    <row r="25" spans="1:7" ht="13.5" customHeight="1">
      <c r="A25" s="55"/>
      <c r="B25" s="55"/>
      <c r="C25" s="64" t="s">
        <v>92</v>
      </c>
      <c r="D25" s="55"/>
      <c r="E25" s="111">
        <v>-28</v>
      </c>
      <c r="F25" s="63"/>
      <c r="G25" s="111">
        <v>23</v>
      </c>
    </row>
    <row r="26" spans="1:7" ht="13.5" customHeight="1">
      <c r="A26" s="55"/>
      <c r="B26" s="55"/>
      <c r="C26" s="273" t="s">
        <v>42</v>
      </c>
      <c r="D26" s="273"/>
      <c r="E26" s="111">
        <v>6</v>
      </c>
      <c r="F26" s="63"/>
      <c r="G26" s="111">
        <v>30</v>
      </c>
    </row>
    <row r="27" spans="1:7" ht="15.6" customHeight="1">
      <c r="A27" s="55"/>
      <c r="B27" s="55"/>
      <c r="C27" s="275" t="s">
        <v>88</v>
      </c>
      <c r="D27" s="275"/>
      <c r="E27" s="111">
        <v>-6</v>
      </c>
      <c r="F27" s="63"/>
      <c r="G27" s="111">
        <v>63</v>
      </c>
    </row>
    <row r="28" spans="1:7" ht="16.149999999999999" customHeight="1">
      <c r="A28" s="55"/>
      <c r="B28" s="55"/>
      <c r="C28" s="273" t="s">
        <v>37</v>
      </c>
      <c r="D28" s="273"/>
      <c r="E28" s="111">
        <v>-38</v>
      </c>
      <c r="F28" s="63"/>
      <c r="G28" s="111">
        <v>-32</v>
      </c>
    </row>
    <row r="29" spans="1:7" ht="13.15" customHeight="1">
      <c r="A29" s="55"/>
      <c r="B29" s="55"/>
      <c r="C29" s="273" t="s">
        <v>52</v>
      </c>
      <c r="D29" s="273"/>
      <c r="E29" s="111">
        <v>-78</v>
      </c>
      <c r="F29" s="63"/>
      <c r="G29" s="111">
        <v>-67</v>
      </c>
    </row>
    <row r="30" spans="1:7" ht="17.25" customHeight="1">
      <c r="A30" s="273" t="s">
        <v>93</v>
      </c>
      <c r="B30" s="273"/>
      <c r="C30" s="273"/>
      <c r="D30" s="273"/>
      <c r="E30" s="112">
        <f>SUM(E12:E29)</f>
        <v>376</v>
      </c>
      <c r="F30" s="61"/>
      <c r="G30" s="112">
        <f>SUM(G12:G29)</f>
        <v>563</v>
      </c>
    </row>
    <row r="31" spans="1:7" ht="12.6" customHeight="1">
      <c r="A31" s="55"/>
      <c r="B31" s="55"/>
      <c r="C31" s="55"/>
      <c r="D31" s="155"/>
      <c r="E31" s="156"/>
      <c r="F31" s="57"/>
      <c r="G31" s="58"/>
    </row>
    <row r="32" spans="1:7" ht="13.5" customHeight="1">
      <c r="A32" s="273" t="s">
        <v>53</v>
      </c>
      <c r="B32" s="273"/>
      <c r="C32" s="273"/>
      <c r="D32" s="273"/>
      <c r="E32" s="156"/>
      <c r="F32" s="57"/>
      <c r="G32" s="58"/>
    </row>
    <row r="33" spans="1:7" ht="13.5" customHeight="1">
      <c r="A33" s="55"/>
      <c r="B33" s="273" t="s">
        <v>54</v>
      </c>
      <c r="C33" s="273"/>
      <c r="D33" s="273"/>
      <c r="E33" s="157">
        <v>-92</v>
      </c>
      <c r="F33" s="61"/>
      <c r="G33" s="157">
        <v>-70</v>
      </c>
    </row>
    <row r="34" spans="1:7" ht="13.5" customHeight="1">
      <c r="A34" s="55"/>
      <c r="B34" s="273" t="s">
        <v>119</v>
      </c>
      <c r="C34" s="273"/>
      <c r="D34" s="273"/>
      <c r="E34" s="157">
        <v>1</v>
      </c>
      <c r="F34" s="61"/>
      <c r="G34" s="93" t="s">
        <v>108</v>
      </c>
    </row>
    <row r="35" spans="1:7" ht="13.5" customHeight="1">
      <c r="A35" s="55"/>
      <c r="B35" s="273" t="s">
        <v>112</v>
      </c>
      <c r="C35" s="273"/>
      <c r="D35" s="273"/>
      <c r="E35" s="157">
        <v>-7</v>
      </c>
      <c r="F35" s="61"/>
      <c r="G35" s="93" t="s">
        <v>108</v>
      </c>
    </row>
    <row r="36" spans="1:7" ht="13.5" customHeight="1">
      <c r="A36" s="55"/>
      <c r="B36" s="119" t="s">
        <v>141</v>
      </c>
      <c r="C36" s="55"/>
      <c r="D36" s="55"/>
      <c r="E36" s="157">
        <v>-574</v>
      </c>
      <c r="F36" s="61"/>
      <c r="G36" s="157">
        <v>-11</v>
      </c>
    </row>
    <row r="37" spans="1:7" ht="13.5" customHeight="1">
      <c r="A37" s="55"/>
      <c r="B37" s="119" t="s">
        <v>135</v>
      </c>
      <c r="C37" s="55"/>
      <c r="D37" s="55"/>
      <c r="E37" s="93" t="s">
        <v>108</v>
      </c>
      <c r="F37" s="61"/>
      <c r="G37" s="157">
        <v>-2</v>
      </c>
    </row>
    <row r="38" spans="1:7" ht="13.5" customHeight="1">
      <c r="A38" s="55"/>
      <c r="B38" s="55" t="s">
        <v>71</v>
      </c>
      <c r="C38" s="55"/>
      <c r="D38" s="55"/>
      <c r="E38" s="93">
        <v>1</v>
      </c>
      <c r="F38" s="61"/>
      <c r="G38" s="111">
        <v>0</v>
      </c>
    </row>
    <row r="39" spans="1:7" ht="13.5" customHeight="1">
      <c r="A39" s="55"/>
      <c r="B39" s="55" t="s">
        <v>61</v>
      </c>
      <c r="C39" s="55"/>
      <c r="D39" s="55"/>
      <c r="E39" s="93" t="s">
        <v>108</v>
      </c>
      <c r="F39" s="61"/>
      <c r="G39" s="111">
        <v>1</v>
      </c>
    </row>
    <row r="40" spans="1:7" ht="13.5" customHeight="1">
      <c r="A40" s="273" t="s">
        <v>55</v>
      </c>
      <c r="B40" s="273"/>
      <c r="C40" s="273"/>
      <c r="D40" s="273"/>
      <c r="E40" s="112">
        <f>SUM(E33:E39)</f>
        <v>-671</v>
      </c>
      <c r="F40" s="57"/>
      <c r="G40" s="112">
        <f>SUM(G33:G39)</f>
        <v>-82</v>
      </c>
    </row>
    <row r="41" spans="1:7" ht="11.45" customHeight="1">
      <c r="A41" s="55"/>
      <c r="B41" s="60"/>
      <c r="C41" s="60"/>
      <c r="D41" s="60"/>
      <c r="E41" s="156"/>
      <c r="F41" s="61"/>
      <c r="G41" s="58"/>
    </row>
    <row r="42" spans="1:7" ht="13.5" customHeight="1">
      <c r="A42" s="273" t="s">
        <v>56</v>
      </c>
      <c r="B42" s="273"/>
      <c r="C42" s="273"/>
      <c r="D42" s="273"/>
      <c r="E42" s="157"/>
      <c r="F42" s="63"/>
      <c r="G42" s="58"/>
    </row>
    <row r="43" spans="1:7" ht="12.6" customHeight="1">
      <c r="A43" s="55"/>
      <c r="B43" s="55" t="s">
        <v>57</v>
      </c>
      <c r="C43" s="55"/>
      <c r="D43" s="55"/>
      <c r="E43" s="110">
        <v>26</v>
      </c>
      <c r="F43" s="63"/>
      <c r="G43" s="93" t="s">
        <v>108</v>
      </c>
    </row>
    <row r="44" spans="1:7" ht="12.6" customHeight="1">
      <c r="A44" s="55"/>
      <c r="B44" s="55" t="s">
        <v>142</v>
      </c>
      <c r="C44" s="55"/>
      <c r="D44" s="55"/>
      <c r="E44" s="93" t="s">
        <v>108</v>
      </c>
      <c r="F44" s="63"/>
      <c r="G44" s="110">
        <v>2</v>
      </c>
    </row>
    <row r="45" spans="1:7" ht="12.6" customHeight="1">
      <c r="A45" s="55"/>
      <c r="B45" s="55" t="s">
        <v>143</v>
      </c>
      <c r="C45" s="55"/>
      <c r="D45" s="55"/>
      <c r="E45" s="93" t="s">
        <v>108</v>
      </c>
      <c r="F45" s="63"/>
      <c r="G45" s="110">
        <v>-37</v>
      </c>
    </row>
    <row r="46" spans="1:7" ht="12.6" customHeight="1">
      <c r="A46" s="55"/>
      <c r="B46" s="55" t="s">
        <v>146</v>
      </c>
      <c r="C46" s="55"/>
      <c r="D46" s="55"/>
      <c r="E46" s="93" t="s">
        <v>108</v>
      </c>
      <c r="F46" s="63"/>
      <c r="G46" s="110">
        <v>1099</v>
      </c>
    </row>
    <row r="47" spans="1:7" ht="12.6" customHeight="1">
      <c r="A47" s="55"/>
      <c r="B47" s="55" t="s">
        <v>145</v>
      </c>
      <c r="C47" s="55"/>
      <c r="D47" s="55"/>
      <c r="E47" s="93" t="s">
        <v>108</v>
      </c>
      <c r="F47" s="63"/>
      <c r="G47" s="110">
        <v>-10</v>
      </c>
    </row>
    <row r="48" spans="1:7" ht="12.6" customHeight="1">
      <c r="A48" s="55"/>
      <c r="B48" s="55" t="s">
        <v>144</v>
      </c>
      <c r="C48" s="55"/>
      <c r="D48" s="55"/>
      <c r="E48" s="93" t="s">
        <v>108</v>
      </c>
      <c r="F48" s="63"/>
      <c r="G48" s="110">
        <v>217</v>
      </c>
    </row>
    <row r="49" spans="1:7" ht="13.5" customHeight="1">
      <c r="A49" s="55"/>
      <c r="B49" s="55" t="s">
        <v>69</v>
      </c>
      <c r="C49" s="55"/>
      <c r="D49" s="55"/>
      <c r="E49" s="111">
        <v>4</v>
      </c>
      <c r="F49" s="63"/>
      <c r="G49" s="111">
        <v>4</v>
      </c>
    </row>
    <row r="50" spans="1:7" ht="13.5" customHeight="1">
      <c r="A50" s="55"/>
      <c r="B50" s="55" t="s">
        <v>107</v>
      </c>
      <c r="C50" s="55"/>
      <c r="D50" s="55"/>
      <c r="E50" s="111">
        <v>-49</v>
      </c>
      <c r="F50" s="63"/>
      <c r="G50" s="111">
        <v>-940</v>
      </c>
    </row>
    <row r="51" spans="1:7" ht="13.5" customHeight="1">
      <c r="A51" s="273" t="s">
        <v>120</v>
      </c>
      <c r="B51" s="273"/>
      <c r="C51" s="273"/>
      <c r="D51" s="273"/>
      <c r="E51" s="112">
        <f>SUM(E43:E50)</f>
        <v>-19</v>
      </c>
      <c r="F51" s="63"/>
      <c r="G51" s="112">
        <f>SUM(G43:G50)</f>
        <v>335</v>
      </c>
    </row>
    <row r="52" spans="1:7" ht="13.5" customHeight="1">
      <c r="A52" s="55"/>
      <c r="B52" s="55"/>
      <c r="C52" s="55"/>
      <c r="D52" s="155"/>
      <c r="E52" s="158"/>
      <c r="F52" s="65"/>
      <c r="G52" s="58"/>
    </row>
    <row r="53" spans="1:7" ht="13.5" customHeight="1">
      <c r="A53" s="273" t="s">
        <v>58</v>
      </c>
      <c r="B53" s="273"/>
      <c r="C53" s="273"/>
      <c r="D53" s="273"/>
      <c r="E53" s="159">
        <v>-13</v>
      </c>
      <c r="F53" s="66"/>
      <c r="G53" s="159">
        <v>-6</v>
      </c>
    </row>
    <row r="54" spans="1:7" ht="13.5" customHeight="1">
      <c r="A54" s="55"/>
      <c r="B54" s="55"/>
      <c r="C54" s="55"/>
      <c r="D54" s="155"/>
      <c r="E54" s="156"/>
      <c r="F54" s="66"/>
      <c r="G54" s="156"/>
    </row>
    <row r="55" spans="1:7" ht="13.5" customHeight="1">
      <c r="A55" s="277" t="s">
        <v>139</v>
      </c>
      <c r="B55" s="277"/>
      <c r="C55" s="277"/>
      <c r="D55" s="277"/>
      <c r="E55" s="157">
        <v>-327</v>
      </c>
      <c r="F55" s="67"/>
      <c r="G55" s="157">
        <v>810</v>
      </c>
    </row>
    <row r="56" spans="1:7" ht="13.5" customHeight="1">
      <c r="A56" s="55"/>
      <c r="B56" s="55"/>
      <c r="C56" s="55"/>
      <c r="D56" s="155"/>
      <c r="E56" s="56"/>
      <c r="F56" s="67"/>
      <c r="G56" s="56"/>
    </row>
    <row r="57" spans="1:7" ht="13.5" customHeight="1">
      <c r="A57" s="277" t="s">
        <v>94</v>
      </c>
      <c r="B57" s="277"/>
      <c r="C57" s="277"/>
      <c r="D57" s="277"/>
      <c r="E57" s="108">
        <v>810</v>
      </c>
      <c r="F57" s="67"/>
      <c r="G57" s="234" t="s">
        <v>108</v>
      </c>
    </row>
    <row r="58" spans="1:7" ht="13.5" customHeight="1">
      <c r="A58" s="55"/>
      <c r="B58" s="55"/>
      <c r="C58" s="55"/>
      <c r="D58" s="155"/>
      <c r="E58" s="65"/>
      <c r="F58" s="160"/>
      <c r="G58" s="65"/>
    </row>
    <row r="59" spans="1:7" ht="13.5" customHeight="1" thickBot="1">
      <c r="A59" s="273" t="s">
        <v>59</v>
      </c>
      <c r="B59" s="273"/>
      <c r="C59" s="273"/>
      <c r="D59" s="273"/>
      <c r="E59" s="109">
        <f>E55+E57</f>
        <v>483</v>
      </c>
      <c r="F59" s="68"/>
      <c r="G59" s="109">
        <f>G55</f>
        <v>810</v>
      </c>
    </row>
    <row r="60" spans="1:7" ht="13.5" customHeight="1" thickTop="1">
      <c r="A60" s="55"/>
      <c r="B60" s="60"/>
      <c r="C60" s="60"/>
      <c r="D60" s="60"/>
      <c r="E60" s="161"/>
      <c r="F60" s="68"/>
      <c r="G60" s="58"/>
    </row>
    <row r="61" spans="1:7" ht="18.600000000000001" customHeight="1">
      <c r="A61" s="56"/>
      <c r="B61" s="70" t="s">
        <v>95</v>
      </c>
      <c r="C61" s="69"/>
      <c r="D61" s="69"/>
      <c r="E61" s="26"/>
      <c r="F61" s="68"/>
      <c r="G61" s="58"/>
    </row>
    <row r="62" spans="1:7" ht="13.9" customHeight="1">
      <c r="A62" s="56"/>
      <c r="B62" s="56"/>
      <c r="C62" s="278" t="s">
        <v>60</v>
      </c>
      <c r="D62" s="278"/>
      <c r="E62" s="114">
        <v>-40</v>
      </c>
      <c r="F62" s="59"/>
      <c r="G62" s="114">
        <v>-4</v>
      </c>
    </row>
    <row r="63" spans="1:7" ht="13.5" customHeight="1">
      <c r="A63" s="68"/>
      <c r="B63" s="68"/>
      <c r="C63" s="68" t="s">
        <v>121</v>
      </c>
      <c r="D63" s="68"/>
      <c r="E63" s="114">
        <v>-46</v>
      </c>
      <c r="F63" s="59"/>
      <c r="G63" s="114">
        <v>0</v>
      </c>
    </row>
    <row r="64" spans="1:7" ht="13.5" customHeight="1">
      <c r="A64" s="68"/>
      <c r="B64" s="68"/>
      <c r="C64" s="68"/>
      <c r="D64" s="68"/>
      <c r="E64" s="113"/>
      <c r="F64" s="68"/>
    </row>
    <row r="65" spans="1:253" ht="13.5" customHeight="1">
      <c r="A65" s="68"/>
      <c r="B65" s="68"/>
      <c r="C65" s="68"/>
      <c r="D65" s="68"/>
      <c r="E65" s="113"/>
      <c r="F65" s="68"/>
    </row>
    <row r="66" spans="1:253" ht="13.5" customHeight="1">
      <c r="A66" s="71" t="s">
        <v>96</v>
      </c>
      <c r="C66" s="68"/>
      <c r="D66" s="68"/>
      <c r="E66" s="68"/>
      <c r="F66" s="68"/>
    </row>
    <row r="67" spans="1:253" ht="13.5" customHeight="1">
      <c r="A67" s="68"/>
      <c r="B67" s="71"/>
      <c r="C67" s="68"/>
      <c r="D67" s="68"/>
      <c r="E67" s="68"/>
      <c r="F67" s="68"/>
    </row>
    <row r="68" spans="1:253" ht="13.5" customHeight="1">
      <c r="A68" s="68"/>
      <c r="B68" s="71"/>
      <c r="C68" s="68"/>
      <c r="D68" s="68"/>
      <c r="E68" s="68"/>
      <c r="F68" s="68"/>
    </row>
    <row r="70" spans="1:253" ht="13.5" customHeight="1">
      <c r="A70" s="279" t="s">
        <v>102</v>
      </c>
      <c r="B70" s="279"/>
      <c r="C70" s="279"/>
      <c r="D70" s="279"/>
      <c r="E70" s="279"/>
      <c r="F70" s="279"/>
    </row>
    <row r="71" spans="1:253" ht="13.5" customHeight="1">
      <c r="A71" s="72"/>
      <c r="B71" s="72"/>
      <c r="C71" s="72"/>
      <c r="D71" s="72"/>
      <c r="E71" s="72"/>
      <c r="F71" s="72"/>
    </row>
    <row r="72" spans="1:253" ht="13.5" customHeight="1">
      <c r="A72" s="72"/>
      <c r="B72" s="72"/>
      <c r="C72" s="72"/>
      <c r="D72" s="72"/>
      <c r="E72" s="72"/>
      <c r="F72" s="72"/>
    </row>
    <row r="73" spans="1:253" ht="13.5" customHeight="1">
      <c r="A73" s="72"/>
      <c r="B73" s="72"/>
      <c r="C73" s="72"/>
      <c r="D73" s="72"/>
      <c r="E73" s="72"/>
      <c r="F73" s="72"/>
    </row>
    <row r="74" spans="1:253" ht="13.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c r="HT74" s="72"/>
      <c r="HU74" s="72"/>
      <c r="HV74" s="72"/>
      <c r="HW74" s="72"/>
      <c r="HX74" s="72"/>
      <c r="HY74" s="72"/>
      <c r="HZ74" s="72"/>
      <c r="IA74" s="72"/>
      <c r="IB74" s="72"/>
      <c r="IC74" s="72"/>
      <c r="ID74" s="72"/>
      <c r="IE74" s="72"/>
      <c r="IF74" s="72"/>
      <c r="IG74" s="72"/>
      <c r="IH74" s="72"/>
      <c r="II74" s="72"/>
      <c r="IJ74" s="72"/>
      <c r="IK74" s="72"/>
      <c r="IL74" s="72"/>
      <c r="IM74" s="72"/>
      <c r="IN74" s="72"/>
      <c r="IO74" s="72"/>
      <c r="IP74" s="72"/>
      <c r="IQ74" s="72"/>
      <c r="IR74" s="72"/>
      <c r="IS74" s="72"/>
    </row>
    <row r="75" spans="1:253" ht="13.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row>
    <row r="76" spans="1:253" ht="13.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row>
    <row r="77" spans="1:253" ht="13.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row>
    <row r="78" spans="1:253" ht="13.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row>
    <row r="79" spans="1:253" ht="13.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row>
    <row r="80" spans="1:253" ht="13.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c r="IN80" s="72"/>
      <c r="IO80" s="72"/>
      <c r="IP80" s="72"/>
      <c r="IQ80" s="72"/>
      <c r="IR80" s="72"/>
      <c r="IS80" s="72"/>
    </row>
    <row r="81" spans="1:253" ht="13.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c r="IN81" s="72"/>
      <c r="IO81" s="72"/>
      <c r="IP81" s="72"/>
      <c r="IQ81" s="72"/>
      <c r="IR81" s="72"/>
      <c r="IS81" s="72"/>
    </row>
    <row r="82" spans="1:253" ht="13.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c r="HB82" s="72"/>
      <c r="HC82" s="72"/>
      <c r="HD82" s="72"/>
      <c r="HE82" s="72"/>
      <c r="HF82" s="72"/>
      <c r="HG82" s="72"/>
      <c r="HH82" s="72"/>
      <c r="HI82" s="72"/>
      <c r="HJ82" s="72"/>
      <c r="HK82" s="72"/>
      <c r="HL82" s="72"/>
      <c r="HM82" s="72"/>
      <c r="HN82" s="72"/>
      <c r="HO82" s="72"/>
      <c r="HP82" s="72"/>
      <c r="HQ82" s="72"/>
      <c r="HR82" s="72"/>
      <c r="HS82" s="72"/>
      <c r="HT82" s="72"/>
      <c r="HU82" s="72"/>
      <c r="HV82" s="72"/>
      <c r="HW82" s="72"/>
      <c r="HX82" s="72"/>
      <c r="HY82" s="72"/>
      <c r="HZ82" s="72"/>
      <c r="IA82" s="72"/>
      <c r="IB82" s="72"/>
      <c r="IC82" s="72"/>
      <c r="ID82" s="72"/>
      <c r="IE82" s="72"/>
      <c r="IF82" s="72"/>
      <c r="IG82" s="72"/>
      <c r="IH82" s="72"/>
      <c r="II82" s="72"/>
      <c r="IJ82" s="72"/>
      <c r="IK82" s="72"/>
      <c r="IL82" s="72"/>
      <c r="IM82" s="72"/>
      <c r="IN82" s="72"/>
      <c r="IO82" s="72"/>
      <c r="IP82" s="72"/>
      <c r="IQ82" s="72"/>
      <c r="IR82" s="72"/>
      <c r="IS82" s="72"/>
    </row>
    <row r="83" spans="1:253" ht="13.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c r="GE83" s="72"/>
      <c r="GF83" s="72"/>
      <c r="GG83" s="72"/>
      <c r="GH83" s="72"/>
      <c r="GI83" s="72"/>
      <c r="GJ83" s="72"/>
      <c r="GK83" s="72"/>
      <c r="GL83" s="72"/>
      <c r="GM83" s="72"/>
      <c r="GN83" s="72"/>
      <c r="GO83" s="72"/>
      <c r="GP83" s="72"/>
      <c r="GQ83" s="72"/>
      <c r="GR83" s="72"/>
      <c r="GS83" s="72"/>
      <c r="GT83" s="72"/>
      <c r="GU83" s="72"/>
      <c r="GV83" s="72"/>
      <c r="GW83" s="72"/>
      <c r="GX83" s="72"/>
      <c r="GY83" s="72"/>
      <c r="GZ83" s="72"/>
      <c r="HA83" s="72"/>
      <c r="HB83" s="72"/>
      <c r="HC83" s="72"/>
      <c r="HD83" s="72"/>
      <c r="HE83" s="72"/>
      <c r="HF83" s="72"/>
      <c r="HG83" s="72"/>
      <c r="HH83" s="72"/>
      <c r="HI83" s="72"/>
      <c r="HJ83" s="72"/>
      <c r="HK83" s="72"/>
      <c r="HL83" s="72"/>
      <c r="HM83" s="72"/>
      <c r="HN83" s="72"/>
      <c r="HO83" s="72"/>
      <c r="HP83" s="72"/>
      <c r="HQ83" s="72"/>
      <c r="HR83" s="72"/>
      <c r="HS83" s="72"/>
      <c r="HT83" s="72"/>
      <c r="HU83" s="72"/>
      <c r="HV83" s="72"/>
      <c r="HW83" s="72"/>
      <c r="HX83" s="72"/>
      <c r="HY83" s="72"/>
      <c r="HZ83" s="72"/>
      <c r="IA83" s="72"/>
      <c r="IB83" s="72"/>
      <c r="IC83" s="72"/>
      <c r="ID83" s="72"/>
      <c r="IE83" s="72"/>
      <c r="IF83" s="72"/>
      <c r="IG83" s="72"/>
      <c r="IH83" s="72"/>
      <c r="II83" s="72"/>
      <c r="IJ83" s="72"/>
      <c r="IK83" s="72"/>
      <c r="IL83" s="72"/>
      <c r="IM83" s="72"/>
      <c r="IN83" s="72"/>
      <c r="IO83" s="72"/>
      <c r="IP83" s="72"/>
      <c r="IQ83" s="72"/>
      <c r="IR83" s="72"/>
      <c r="IS83" s="72"/>
    </row>
    <row r="84" spans="1:253" ht="13.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c r="GL84" s="72"/>
      <c r="GM84" s="72"/>
      <c r="GN84" s="72"/>
      <c r="GO84" s="72"/>
      <c r="GP84" s="72"/>
      <c r="GQ84" s="72"/>
      <c r="GR84" s="72"/>
      <c r="GS84" s="72"/>
      <c r="GT84" s="72"/>
      <c r="GU84" s="72"/>
      <c r="GV84" s="72"/>
      <c r="GW84" s="72"/>
      <c r="GX84" s="72"/>
      <c r="GY84" s="72"/>
      <c r="GZ84" s="72"/>
      <c r="HA84" s="72"/>
      <c r="HB84" s="72"/>
      <c r="HC84" s="72"/>
      <c r="HD84" s="72"/>
      <c r="HE84" s="72"/>
      <c r="HF84" s="72"/>
      <c r="HG84" s="72"/>
      <c r="HH84" s="72"/>
      <c r="HI84" s="72"/>
      <c r="HJ84" s="72"/>
      <c r="HK84" s="72"/>
      <c r="HL84" s="72"/>
      <c r="HM84" s="72"/>
      <c r="HN84" s="72"/>
      <c r="HO84" s="72"/>
      <c r="HP84" s="72"/>
      <c r="HQ84" s="72"/>
      <c r="HR84" s="72"/>
      <c r="HS84" s="72"/>
      <c r="HT84" s="72"/>
      <c r="HU84" s="72"/>
      <c r="HV84" s="72"/>
      <c r="HW84" s="72"/>
      <c r="HX84" s="72"/>
      <c r="HY84" s="72"/>
      <c r="HZ84" s="72"/>
      <c r="IA84" s="72"/>
      <c r="IB84" s="72"/>
      <c r="IC84" s="72"/>
      <c r="ID84" s="72"/>
      <c r="IE84" s="72"/>
      <c r="IF84" s="72"/>
      <c r="IG84" s="72"/>
      <c r="IH84" s="72"/>
      <c r="II84" s="72"/>
      <c r="IJ84" s="72"/>
      <c r="IK84" s="72"/>
      <c r="IL84" s="72"/>
      <c r="IM84" s="72"/>
      <c r="IN84" s="72"/>
      <c r="IO84" s="72"/>
      <c r="IP84" s="72"/>
      <c r="IQ84" s="72"/>
      <c r="IR84" s="72"/>
      <c r="IS84" s="72"/>
    </row>
    <row r="85" spans="1:253" ht="13.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2"/>
      <c r="HO85" s="72"/>
      <c r="HP85" s="72"/>
      <c r="HQ85" s="72"/>
      <c r="HR85" s="72"/>
      <c r="HS85" s="72"/>
      <c r="HT85" s="72"/>
      <c r="HU85" s="72"/>
      <c r="HV85" s="72"/>
      <c r="HW85" s="72"/>
      <c r="HX85" s="72"/>
      <c r="HY85" s="72"/>
      <c r="HZ85" s="72"/>
      <c r="IA85" s="72"/>
      <c r="IB85" s="72"/>
      <c r="IC85" s="72"/>
      <c r="ID85" s="72"/>
      <c r="IE85" s="72"/>
      <c r="IF85" s="72"/>
      <c r="IG85" s="72"/>
      <c r="IH85" s="72"/>
      <c r="II85" s="72"/>
      <c r="IJ85" s="72"/>
      <c r="IK85" s="72"/>
      <c r="IL85" s="72"/>
      <c r="IM85" s="72"/>
      <c r="IN85" s="72"/>
      <c r="IO85" s="72"/>
      <c r="IP85" s="72"/>
      <c r="IQ85" s="72"/>
      <c r="IR85" s="72"/>
      <c r="IS85" s="72"/>
    </row>
    <row r="86" spans="1:253" ht="13.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2"/>
      <c r="HO86" s="72"/>
      <c r="HP86" s="72"/>
      <c r="HQ86" s="72"/>
      <c r="HR86" s="72"/>
      <c r="HS86" s="72"/>
      <c r="HT86" s="72"/>
      <c r="HU86" s="72"/>
      <c r="HV86" s="72"/>
      <c r="HW86" s="72"/>
      <c r="HX86" s="72"/>
      <c r="HY86" s="72"/>
      <c r="HZ86" s="72"/>
      <c r="IA86" s="72"/>
      <c r="IB86" s="72"/>
      <c r="IC86" s="72"/>
      <c r="ID86" s="72"/>
      <c r="IE86" s="72"/>
      <c r="IF86" s="72"/>
      <c r="IG86" s="72"/>
      <c r="IH86" s="72"/>
      <c r="II86" s="72"/>
      <c r="IJ86" s="72"/>
      <c r="IK86" s="72"/>
      <c r="IL86" s="72"/>
      <c r="IM86" s="72"/>
      <c r="IN86" s="72"/>
      <c r="IO86" s="72"/>
      <c r="IP86" s="72"/>
      <c r="IQ86" s="72"/>
      <c r="IR86" s="72"/>
      <c r="IS86" s="72"/>
    </row>
    <row r="87" spans="1:253" ht="13.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c r="HB87" s="72"/>
      <c r="HC87" s="72"/>
      <c r="HD87" s="72"/>
      <c r="HE87" s="72"/>
      <c r="HF87" s="72"/>
      <c r="HG87" s="72"/>
      <c r="HH87" s="72"/>
      <c r="HI87" s="72"/>
      <c r="HJ87" s="72"/>
      <c r="HK87" s="72"/>
      <c r="HL87" s="72"/>
      <c r="HM87" s="72"/>
      <c r="HN87" s="72"/>
      <c r="HO87" s="72"/>
      <c r="HP87" s="72"/>
      <c r="HQ87" s="72"/>
      <c r="HR87" s="72"/>
      <c r="HS87" s="72"/>
      <c r="HT87" s="72"/>
      <c r="HU87" s="72"/>
      <c r="HV87" s="72"/>
      <c r="HW87" s="72"/>
      <c r="HX87" s="72"/>
      <c r="HY87" s="72"/>
      <c r="HZ87" s="72"/>
      <c r="IA87" s="72"/>
      <c r="IB87" s="72"/>
      <c r="IC87" s="72"/>
      <c r="ID87" s="72"/>
      <c r="IE87" s="72"/>
      <c r="IF87" s="72"/>
      <c r="IG87" s="72"/>
      <c r="IH87" s="72"/>
      <c r="II87" s="72"/>
      <c r="IJ87" s="72"/>
      <c r="IK87" s="72"/>
      <c r="IL87" s="72"/>
      <c r="IM87" s="72"/>
      <c r="IN87" s="72"/>
      <c r="IO87" s="72"/>
      <c r="IP87" s="72"/>
      <c r="IQ87" s="72"/>
      <c r="IR87" s="72"/>
      <c r="IS87" s="72"/>
    </row>
    <row r="88" spans="1:253" ht="13.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c r="HB88" s="72"/>
      <c r="HC88" s="72"/>
      <c r="HD88" s="72"/>
      <c r="HE88" s="72"/>
      <c r="HF88" s="72"/>
      <c r="HG88" s="72"/>
      <c r="HH88" s="72"/>
      <c r="HI88" s="72"/>
      <c r="HJ88" s="72"/>
      <c r="HK88" s="72"/>
      <c r="HL88" s="72"/>
      <c r="HM88" s="72"/>
      <c r="HN88" s="72"/>
      <c r="HO88" s="72"/>
      <c r="HP88" s="72"/>
      <c r="HQ88" s="72"/>
      <c r="HR88" s="72"/>
      <c r="HS88" s="72"/>
      <c r="HT88" s="72"/>
      <c r="HU88" s="72"/>
      <c r="HV88" s="72"/>
      <c r="HW88" s="72"/>
      <c r="HX88" s="72"/>
      <c r="HY88" s="72"/>
      <c r="HZ88" s="72"/>
      <c r="IA88" s="72"/>
      <c r="IB88" s="72"/>
      <c r="IC88" s="72"/>
      <c r="ID88" s="72"/>
      <c r="IE88" s="72"/>
      <c r="IF88" s="72"/>
      <c r="IG88" s="72"/>
      <c r="IH88" s="72"/>
      <c r="II88" s="72"/>
      <c r="IJ88" s="72"/>
      <c r="IK88" s="72"/>
      <c r="IL88" s="72"/>
      <c r="IM88" s="72"/>
      <c r="IN88" s="72"/>
      <c r="IO88" s="72"/>
      <c r="IP88" s="72"/>
      <c r="IQ88" s="72"/>
      <c r="IR88" s="72"/>
      <c r="IS88" s="72"/>
    </row>
    <row r="89" spans="1:253" ht="13.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c r="GZ89" s="72"/>
      <c r="HA89" s="72"/>
      <c r="HB89" s="72"/>
      <c r="HC89" s="72"/>
      <c r="HD89" s="72"/>
      <c r="HE89" s="72"/>
      <c r="HF89" s="72"/>
      <c r="HG89" s="72"/>
      <c r="HH89" s="72"/>
      <c r="HI89" s="72"/>
      <c r="HJ89" s="72"/>
      <c r="HK89" s="72"/>
      <c r="HL89" s="72"/>
      <c r="HM89" s="72"/>
      <c r="HN89" s="72"/>
      <c r="HO89" s="72"/>
      <c r="HP89" s="72"/>
      <c r="HQ89" s="72"/>
      <c r="HR89" s="72"/>
      <c r="HS89" s="72"/>
      <c r="HT89" s="72"/>
      <c r="HU89" s="72"/>
      <c r="HV89" s="72"/>
      <c r="HW89" s="72"/>
      <c r="HX89" s="72"/>
      <c r="HY89" s="72"/>
      <c r="HZ89" s="72"/>
      <c r="IA89" s="72"/>
      <c r="IB89" s="72"/>
      <c r="IC89" s="72"/>
      <c r="ID89" s="72"/>
      <c r="IE89" s="72"/>
      <c r="IF89" s="72"/>
      <c r="IG89" s="72"/>
      <c r="IH89" s="72"/>
      <c r="II89" s="72"/>
      <c r="IJ89" s="72"/>
      <c r="IK89" s="72"/>
      <c r="IL89" s="72"/>
      <c r="IM89" s="72"/>
      <c r="IN89" s="72"/>
      <c r="IO89" s="72"/>
      <c r="IP89" s="72"/>
      <c r="IQ89" s="72"/>
      <c r="IR89" s="72"/>
      <c r="IS89" s="72"/>
    </row>
    <row r="90" spans="1:253" ht="13.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72"/>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72"/>
      <c r="IM90" s="72"/>
      <c r="IN90" s="72"/>
      <c r="IO90" s="72"/>
      <c r="IP90" s="72"/>
      <c r="IQ90" s="72"/>
      <c r="IR90" s="72"/>
      <c r="IS90" s="72"/>
    </row>
  </sheetData>
  <sheetProtection password="ED79" sheet="1" objects="1" scenarios="1"/>
  <mergeCells count="34">
    <mergeCell ref="A59:D59"/>
    <mergeCell ref="C62:D62"/>
    <mergeCell ref="B34:D34"/>
    <mergeCell ref="A70:F70"/>
    <mergeCell ref="A42:D42"/>
    <mergeCell ref="A51:D51"/>
    <mergeCell ref="A53:D53"/>
    <mergeCell ref="A55:D55"/>
    <mergeCell ref="C29:D29"/>
    <mergeCell ref="A30:D30"/>
    <mergeCell ref="A57:D57"/>
    <mergeCell ref="B35:D35"/>
    <mergeCell ref="A40:D40"/>
    <mergeCell ref="A32:D32"/>
    <mergeCell ref="B33:D33"/>
    <mergeCell ref="B16:D16"/>
    <mergeCell ref="A3:G3"/>
    <mergeCell ref="A4:G4"/>
    <mergeCell ref="A11:D11"/>
    <mergeCell ref="C28:D28"/>
    <mergeCell ref="C27:D27"/>
    <mergeCell ref="E7:G7"/>
    <mergeCell ref="E8:G8"/>
    <mergeCell ref="B19:D19"/>
    <mergeCell ref="B21:D21"/>
    <mergeCell ref="C22:D22"/>
    <mergeCell ref="C23:D23"/>
    <mergeCell ref="C24:D24"/>
    <mergeCell ref="C26:D26"/>
    <mergeCell ref="A1:G1"/>
    <mergeCell ref="A2:G2"/>
    <mergeCell ref="B12:D12"/>
    <mergeCell ref="A14:D14"/>
    <mergeCell ref="B15:D15"/>
  </mergeCells>
  <pageMargins left="0.7" right="0.7"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view="pageBreakPreview" zoomScaleNormal="80" zoomScaleSheetLayoutView="100" workbookViewId="0"/>
  </sheetViews>
  <sheetFormatPr defaultRowHeight="12.75"/>
  <cols>
    <col min="1" max="1" width="40.42578125" style="88" customWidth="1"/>
    <col min="2" max="2" width="9.28515625" style="88" customWidth="1"/>
    <col min="3" max="3" width="10.5703125" style="88" customWidth="1"/>
    <col min="4" max="4" width="17.7109375" style="88" customWidth="1"/>
    <col min="5" max="5" width="15.28515625" style="88" customWidth="1"/>
    <col min="6" max="6" width="21.140625" style="88" customWidth="1"/>
    <col min="7" max="7" width="22" style="88" customWidth="1"/>
    <col min="8" max="9" width="15.7109375" style="88" customWidth="1"/>
    <col min="10" max="10" width="16.28515625" style="88" customWidth="1"/>
    <col min="11" max="11" width="14" style="88" customWidth="1"/>
    <col min="12" max="12" width="10.28515625" style="88" customWidth="1"/>
    <col min="13" max="13" width="11.85546875" style="88" customWidth="1"/>
    <col min="14" max="14" width="0" style="88" hidden="1" customWidth="1"/>
    <col min="15" max="16384" width="9.140625" style="88"/>
  </cols>
  <sheetData>
    <row r="1" spans="1:14" ht="15.75">
      <c r="A1" s="8" t="s">
        <v>72</v>
      </c>
    </row>
    <row r="2" spans="1:14" ht="15.75">
      <c r="A2" s="8" t="s">
        <v>172</v>
      </c>
    </row>
    <row r="3" spans="1:14" ht="15.75">
      <c r="A3" s="8" t="s">
        <v>173</v>
      </c>
    </row>
    <row r="4" spans="1:14" ht="15.75">
      <c r="A4" s="8" t="s">
        <v>1</v>
      </c>
    </row>
    <row r="5" spans="1:14" ht="15.75">
      <c r="A5" s="8" t="s">
        <v>2</v>
      </c>
      <c r="D5" s="283" t="s">
        <v>174</v>
      </c>
      <c r="E5" s="283"/>
      <c r="F5" s="283"/>
      <c r="G5" s="283"/>
      <c r="H5" s="283"/>
      <c r="I5" s="283"/>
      <c r="J5" s="283"/>
      <c r="K5" s="283"/>
    </row>
    <row r="6" spans="1:14">
      <c r="A6" s="91"/>
      <c r="C6" s="186"/>
      <c r="D6" s="186"/>
      <c r="E6" s="186"/>
      <c r="F6" s="186"/>
      <c r="G6" s="186"/>
      <c r="H6" s="186"/>
      <c r="I6" s="186"/>
      <c r="J6" s="186"/>
      <c r="K6" s="186"/>
    </row>
    <row r="7" spans="1:14" s="213" customFormat="1">
      <c r="G7" s="240" t="s">
        <v>178</v>
      </c>
    </row>
    <row r="8" spans="1:14" s="213" customFormat="1">
      <c r="D8" s="213" t="s">
        <v>175</v>
      </c>
      <c r="E8" s="213" t="s">
        <v>176</v>
      </c>
      <c r="F8" s="213" t="s">
        <v>177</v>
      </c>
      <c r="G8" s="239" t="s">
        <v>242</v>
      </c>
      <c r="H8" s="213" t="s">
        <v>179</v>
      </c>
      <c r="I8" s="213" t="s">
        <v>180</v>
      </c>
      <c r="J8" s="213" t="s">
        <v>181</v>
      </c>
      <c r="K8" s="213" t="s">
        <v>182</v>
      </c>
    </row>
    <row r="9" spans="1:14" s="213" customFormat="1" ht="13.5" thickBot="1">
      <c r="A9" s="73" t="s">
        <v>183</v>
      </c>
      <c r="B9" s="284" t="s">
        <v>184</v>
      </c>
      <c r="C9" s="284"/>
      <c r="D9" s="212" t="s">
        <v>185</v>
      </c>
      <c r="E9" s="212" t="s">
        <v>186</v>
      </c>
      <c r="F9" s="212" t="s">
        <v>187</v>
      </c>
      <c r="G9" s="212" t="s">
        <v>243</v>
      </c>
      <c r="H9" s="212" t="s">
        <v>189</v>
      </c>
      <c r="I9" s="212" t="s">
        <v>190</v>
      </c>
      <c r="J9" s="212" t="s">
        <v>191</v>
      </c>
      <c r="K9" s="238" t="s">
        <v>239</v>
      </c>
      <c r="L9" s="285" t="s">
        <v>192</v>
      </c>
      <c r="M9" s="285"/>
    </row>
    <row r="10" spans="1:14">
      <c r="B10" s="214"/>
      <c r="C10" s="226" t="s">
        <v>213</v>
      </c>
      <c r="L10" s="214"/>
      <c r="M10" s="226" t="s">
        <v>213</v>
      </c>
      <c r="N10" s="138"/>
    </row>
    <row r="11" spans="1:14" ht="13.5" hidden="1" customHeight="1" thickBot="1">
      <c r="A11" s="88" t="s">
        <v>5</v>
      </c>
      <c r="B11" s="216"/>
      <c r="C11" s="217">
        <v>0</v>
      </c>
      <c r="D11" s="189"/>
      <c r="E11" s="189">
        <v>0</v>
      </c>
      <c r="F11" s="189"/>
      <c r="G11" s="189"/>
      <c r="H11" s="189">
        <v>0</v>
      </c>
      <c r="I11" s="189">
        <v>0</v>
      </c>
      <c r="J11" s="189"/>
      <c r="K11" s="189">
        <v>0</v>
      </c>
      <c r="L11" s="216"/>
      <c r="M11" s="217">
        <v>0</v>
      </c>
      <c r="N11" s="190" t="s">
        <v>193</v>
      </c>
    </row>
    <row r="12" spans="1:14" ht="12.75" hidden="1" customHeight="1">
      <c r="B12" s="218"/>
      <c r="C12" s="187"/>
      <c r="L12" s="218"/>
      <c r="M12" s="187"/>
      <c r="N12" s="190"/>
    </row>
    <row r="13" spans="1:14" ht="12.75" hidden="1" customHeight="1">
      <c r="B13" s="218"/>
      <c r="C13" s="187"/>
      <c r="L13" s="218"/>
      <c r="M13" s="187"/>
      <c r="N13" s="190"/>
    </row>
    <row r="14" spans="1:14">
      <c r="A14" s="88" t="s">
        <v>194</v>
      </c>
      <c r="B14" s="216">
        <v>750</v>
      </c>
      <c r="C14" s="227">
        <f>B14/$B$14</f>
        <v>1</v>
      </c>
      <c r="D14" s="191" t="s">
        <v>195</v>
      </c>
      <c r="E14" s="191" t="s">
        <v>195</v>
      </c>
      <c r="F14" s="191" t="s">
        <v>195</v>
      </c>
      <c r="G14" s="192">
        <v>6</v>
      </c>
      <c r="H14" s="191" t="s">
        <v>195</v>
      </c>
      <c r="I14" s="191" t="s">
        <v>195</v>
      </c>
      <c r="J14" s="191" t="s">
        <v>195</v>
      </c>
      <c r="K14" s="191" t="s">
        <v>195</v>
      </c>
      <c r="L14" s="216">
        <v>756</v>
      </c>
      <c r="M14" s="228">
        <f>L14/$L$14</f>
        <v>1</v>
      </c>
      <c r="N14" s="190" t="s">
        <v>193</v>
      </c>
    </row>
    <row r="15" spans="1:14">
      <c r="B15" s="218"/>
      <c r="C15" s="187"/>
      <c r="D15" s="94"/>
      <c r="E15" s="193"/>
      <c r="F15" s="193"/>
      <c r="G15" s="193"/>
      <c r="H15" s="193"/>
      <c r="I15" s="193"/>
      <c r="J15" s="193"/>
      <c r="K15" s="211"/>
      <c r="L15" s="218"/>
      <c r="M15" s="228"/>
      <c r="N15" s="190"/>
    </row>
    <row r="16" spans="1:14">
      <c r="A16" s="4" t="s">
        <v>196</v>
      </c>
      <c r="B16" s="244">
        <v>327</v>
      </c>
      <c r="C16" s="256">
        <f>B16/$B$14-0.001</f>
        <v>0.435</v>
      </c>
      <c r="D16" s="167">
        <v>-1</v>
      </c>
      <c r="E16" s="208">
        <v>-2</v>
      </c>
      <c r="F16" s="208">
        <v>-1</v>
      </c>
      <c r="G16" s="208">
        <v>-3</v>
      </c>
      <c r="H16" s="208">
        <v>-1</v>
      </c>
      <c r="I16" s="208">
        <v>-2</v>
      </c>
      <c r="J16" s="253" t="s">
        <v>195</v>
      </c>
      <c r="K16" s="254" t="s">
        <v>195</v>
      </c>
      <c r="L16" s="244">
        <v>317</v>
      </c>
      <c r="M16" s="231">
        <f>L16/$L$14+0.001</f>
        <v>0.4203121693121693</v>
      </c>
      <c r="N16" s="190"/>
    </row>
    <row r="17" spans="1:14">
      <c r="A17" s="50" t="s">
        <v>237</v>
      </c>
      <c r="B17" s="219">
        <f>+B14-B16</f>
        <v>423</v>
      </c>
      <c r="C17" s="194">
        <v>0.56499999999999995</v>
      </c>
      <c r="D17" s="192">
        <f>-D16</f>
        <v>1</v>
      </c>
      <c r="E17" s="192">
        <f>-E16</f>
        <v>2</v>
      </c>
      <c r="F17" s="192">
        <f>-F16</f>
        <v>1</v>
      </c>
      <c r="G17" s="192">
        <f>G14-G16</f>
        <v>9</v>
      </c>
      <c r="H17" s="192">
        <f>-H16</f>
        <v>1</v>
      </c>
      <c r="I17" s="192">
        <f>-I16</f>
        <v>2</v>
      </c>
      <c r="J17" s="191" t="s">
        <v>195</v>
      </c>
      <c r="K17" s="191" t="s">
        <v>195</v>
      </c>
      <c r="L17" s="219">
        <f>L14-L16</f>
        <v>439</v>
      </c>
      <c r="M17" s="229">
        <f>L17/$L$14-0.001</f>
        <v>0.5796878306878307</v>
      </c>
      <c r="N17" s="190" t="s">
        <v>197</v>
      </c>
    </row>
    <row r="18" spans="1:14">
      <c r="A18" s="50"/>
      <c r="B18" s="219"/>
      <c r="C18" s="194"/>
      <c r="D18" s="192"/>
      <c r="E18" s="192"/>
      <c r="F18" s="192"/>
      <c r="G18" s="192"/>
      <c r="H18" s="192"/>
      <c r="I18" s="192"/>
      <c r="J18" s="191"/>
      <c r="K18" s="191"/>
      <c r="L18" s="219"/>
      <c r="M18" s="229"/>
      <c r="N18" s="190"/>
    </row>
    <row r="19" spans="1:14">
      <c r="A19" s="4" t="s">
        <v>198</v>
      </c>
      <c r="B19" s="219">
        <v>105</v>
      </c>
      <c r="C19" s="194">
        <v>0.14000000000000001</v>
      </c>
      <c r="D19" s="192">
        <v>-1</v>
      </c>
      <c r="E19" s="191" t="s">
        <v>195</v>
      </c>
      <c r="F19" s="191" t="s">
        <v>195</v>
      </c>
      <c r="G19" s="191" t="s">
        <v>195</v>
      </c>
      <c r="H19" s="191" t="s">
        <v>195</v>
      </c>
      <c r="I19" s="192">
        <v>-1</v>
      </c>
      <c r="J19" s="191" t="s">
        <v>195</v>
      </c>
      <c r="K19" s="191" t="s">
        <v>195</v>
      </c>
      <c r="L19" s="219">
        <v>103</v>
      </c>
      <c r="M19" s="229">
        <f t="shared" ref="M19:M29" si="0">L19/$L$14</f>
        <v>0.13624338624338625</v>
      </c>
      <c r="N19" s="190" t="s">
        <v>199</v>
      </c>
    </row>
    <row r="20" spans="1:14">
      <c r="A20" s="4" t="s">
        <v>200</v>
      </c>
      <c r="B20" s="219">
        <v>212</v>
      </c>
      <c r="C20" s="194">
        <v>0.28199999999999997</v>
      </c>
      <c r="D20" s="192">
        <v>-2</v>
      </c>
      <c r="E20" s="192">
        <v>-6</v>
      </c>
      <c r="F20" s="192">
        <v>-13</v>
      </c>
      <c r="G20" s="191" t="s">
        <v>195</v>
      </c>
      <c r="H20" s="192">
        <v>-5</v>
      </c>
      <c r="I20" s="192">
        <v>-3</v>
      </c>
      <c r="J20" s="191" t="s">
        <v>195</v>
      </c>
      <c r="K20" s="191" t="s">
        <v>195</v>
      </c>
      <c r="L20" s="219">
        <v>183</v>
      </c>
      <c r="M20" s="229">
        <f t="shared" si="0"/>
        <v>0.24206349206349206</v>
      </c>
      <c r="N20" s="190" t="s">
        <v>199</v>
      </c>
    </row>
    <row r="21" spans="1:14">
      <c r="A21" s="259" t="s">
        <v>245</v>
      </c>
      <c r="B21" s="242">
        <v>-5</v>
      </c>
      <c r="C21" s="258">
        <v>-5.0000000000000001E-3</v>
      </c>
      <c r="D21" s="200" t="s">
        <v>195</v>
      </c>
      <c r="E21" s="200" t="s">
        <v>195</v>
      </c>
      <c r="F21" s="200" t="s">
        <v>195</v>
      </c>
      <c r="G21" s="200" t="s">
        <v>195</v>
      </c>
      <c r="H21" s="198">
        <v>1</v>
      </c>
      <c r="I21" s="198">
        <v>0</v>
      </c>
      <c r="J21" s="200" t="s">
        <v>195</v>
      </c>
      <c r="K21" s="200" t="s">
        <v>195</v>
      </c>
      <c r="L21" s="242">
        <v>-4</v>
      </c>
      <c r="M21" s="231">
        <f t="shared" si="0"/>
        <v>-5.2910052910052907E-3</v>
      </c>
      <c r="N21" s="190" t="s">
        <v>199</v>
      </c>
    </row>
    <row r="22" spans="1:14" ht="13.15" hidden="1" customHeight="1">
      <c r="A22" s="18"/>
      <c r="B22" s="219"/>
      <c r="C22" s="195"/>
      <c r="D22" s="191"/>
      <c r="E22" s="191"/>
      <c r="F22" s="191"/>
      <c r="G22" s="191"/>
      <c r="H22" s="192"/>
      <c r="I22" s="192"/>
      <c r="J22" s="191"/>
      <c r="K22" s="191"/>
      <c r="L22" s="219"/>
      <c r="M22" s="229">
        <f t="shared" si="0"/>
        <v>0</v>
      </c>
      <c r="N22" s="190"/>
    </row>
    <row r="23" spans="1:14">
      <c r="B23" s="219"/>
      <c r="C23" s="187"/>
      <c r="D23" s="90"/>
      <c r="E23" s="197"/>
      <c r="F23" s="197"/>
      <c r="G23" s="197"/>
      <c r="H23" s="197"/>
      <c r="I23" s="197"/>
      <c r="J23" s="197"/>
      <c r="K23" s="197"/>
      <c r="L23" s="219"/>
      <c r="M23" s="229"/>
      <c r="N23" s="190"/>
    </row>
    <row r="24" spans="1:14">
      <c r="A24" s="88" t="s">
        <v>202</v>
      </c>
      <c r="B24" s="219">
        <v>111</v>
      </c>
      <c r="C24" s="194">
        <v>0.14799999999999999</v>
      </c>
      <c r="D24" s="90">
        <v>4</v>
      </c>
      <c r="E24" s="197">
        <v>8</v>
      </c>
      <c r="F24" s="197">
        <v>14</v>
      </c>
      <c r="G24" s="197">
        <v>9</v>
      </c>
      <c r="H24" s="197">
        <v>5</v>
      </c>
      <c r="I24" s="197">
        <v>6</v>
      </c>
      <c r="J24" s="191" t="s">
        <v>195</v>
      </c>
      <c r="K24" s="191" t="s">
        <v>195</v>
      </c>
      <c r="L24" s="219">
        <v>157</v>
      </c>
      <c r="M24" s="229">
        <f>L24/$L$14-0.001</f>
        <v>0.20667195767195767</v>
      </c>
      <c r="N24" s="190" t="s">
        <v>203</v>
      </c>
    </row>
    <row r="25" spans="1:14">
      <c r="A25" s="88" t="s">
        <v>204</v>
      </c>
      <c r="B25" s="242">
        <v>-10</v>
      </c>
      <c r="C25" s="256">
        <f>B25/$B$14-0.001</f>
        <v>-1.4333333333333333E-2</v>
      </c>
      <c r="D25" s="198" t="s">
        <v>195</v>
      </c>
      <c r="E25" s="198" t="s">
        <v>195</v>
      </c>
      <c r="F25" s="198">
        <v>-2</v>
      </c>
      <c r="G25" s="198" t="s">
        <v>195</v>
      </c>
      <c r="H25" s="198" t="s">
        <v>195</v>
      </c>
      <c r="I25" s="198" t="s">
        <v>195</v>
      </c>
      <c r="J25" s="198">
        <v>2</v>
      </c>
      <c r="K25" s="191" t="s">
        <v>195</v>
      </c>
      <c r="L25" s="242">
        <v>-10</v>
      </c>
      <c r="M25" s="231">
        <f t="shared" si="0"/>
        <v>-1.3227513227513227E-2</v>
      </c>
      <c r="N25" s="190"/>
    </row>
    <row r="26" spans="1:14">
      <c r="B26" s="219"/>
      <c r="C26" s="187"/>
      <c r="D26" s="90"/>
      <c r="E26" s="197"/>
      <c r="F26" s="197"/>
      <c r="G26" s="197"/>
      <c r="H26" s="197"/>
      <c r="I26" s="197"/>
      <c r="J26" s="197"/>
      <c r="K26" s="199"/>
      <c r="L26" s="219"/>
      <c r="M26" s="229"/>
      <c r="N26" s="190"/>
    </row>
    <row r="27" spans="1:14">
      <c r="A27" s="88" t="s">
        <v>8</v>
      </c>
      <c r="B27" s="219">
        <v>101</v>
      </c>
      <c r="C27" s="255">
        <f>B27/$B$14-0.001</f>
        <v>0.13366666666666666</v>
      </c>
      <c r="D27" s="90">
        <v>4</v>
      </c>
      <c r="E27" s="90">
        <v>8</v>
      </c>
      <c r="F27" s="90">
        <v>12</v>
      </c>
      <c r="G27" s="90">
        <v>9</v>
      </c>
      <c r="H27" s="90">
        <v>5</v>
      </c>
      <c r="I27" s="90">
        <v>6</v>
      </c>
      <c r="J27" s="90">
        <v>2</v>
      </c>
      <c r="K27" s="191" t="s">
        <v>195</v>
      </c>
      <c r="L27" s="219">
        <v>147</v>
      </c>
      <c r="M27" s="229">
        <f t="shared" si="0"/>
        <v>0.19444444444444445</v>
      </c>
      <c r="N27" s="190"/>
    </row>
    <row r="28" spans="1:14">
      <c r="B28" s="219"/>
      <c r="C28" s="187"/>
      <c r="D28" s="90"/>
      <c r="E28" s="197"/>
      <c r="F28" s="197"/>
      <c r="G28" s="197"/>
      <c r="H28" s="197"/>
      <c r="I28" s="197"/>
      <c r="J28" s="197"/>
      <c r="K28" s="197"/>
      <c r="L28" s="219"/>
      <c r="M28" s="229"/>
      <c r="N28" s="190"/>
    </row>
    <row r="29" spans="1:14">
      <c r="A29" s="88" t="s">
        <v>205</v>
      </c>
      <c r="B29" s="219">
        <v>-176</v>
      </c>
      <c r="C29" s="255">
        <f>B29/$B$14</f>
        <v>-0.23466666666666666</v>
      </c>
      <c r="D29" s="191" t="s">
        <v>195</v>
      </c>
      <c r="E29" s="191" t="s">
        <v>195</v>
      </c>
      <c r="F29" s="191" t="s">
        <v>195</v>
      </c>
      <c r="G29" s="191" t="s">
        <v>195</v>
      </c>
      <c r="H29" s="191" t="s">
        <v>195</v>
      </c>
      <c r="I29" s="191" t="s">
        <v>195</v>
      </c>
      <c r="J29" s="191" t="s">
        <v>195</v>
      </c>
      <c r="K29" s="262">
        <v>201</v>
      </c>
      <c r="L29" s="168">
        <v>25</v>
      </c>
      <c r="M29" s="229">
        <f t="shared" si="0"/>
        <v>3.3068783068783067E-2</v>
      </c>
      <c r="N29" s="190" t="s">
        <v>159</v>
      </c>
    </row>
    <row r="30" spans="1:14">
      <c r="A30" s="221" t="s">
        <v>214</v>
      </c>
      <c r="B30" s="263">
        <v>-1.75</v>
      </c>
      <c r="C30" s="260"/>
      <c r="D30" s="167"/>
      <c r="E30" s="208"/>
      <c r="F30" s="208"/>
      <c r="G30" s="208"/>
      <c r="H30" s="208"/>
      <c r="I30" s="208"/>
      <c r="J30" s="208"/>
      <c r="K30" s="261"/>
      <c r="L30" s="263">
        <v>0.17</v>
      </c>
      <c r="M30" s="246"/>
      <c r="N30" s="190"/>
    </row>
    <row r="31" spans="1:14">
      <c r="A31" s="221"/>
      <c r="B31" s="218"/>
      <c r="C31" s="187"/>
      <c r="D31" s="90"/>
      <c r="E31" s="197"/>
      <c r="F31" s="197"/>
      <c r="G31" s="197"/>
      <c r="H31" s="197"/>
      <c r="I31" s="197"/>
      <c r="J31" s="197"/>
      <c r="K31" s="201"/>
      <c r="L31" s="218"/>
      <c r="M31" s="228"/>
      <c r="N31" s="190"/>
    </row>
    <row r="32" spans="1:14" ht="13.5" thickBot="1">
      <c r="A32" s="88" t="s">
        <v>206</v>
      </c>
      <c r="B32" s="250">
        <v>277</v>
      </c>
      <c r="C32" s="257">
        <f>B32/$B$14</f>
        <v>0.36933333333333335</v>
      </c>
      <c r="D32" s="202">
        <v>4</v>
      </c>
      <c r="E32" s="202">
        <v>8</v>
      </c>
      <c r="F32" s="202">
        <v>12</v>
      </c>
      <c r="G32" s="202">
        <v>9</v>
      </c>
      <c r="H32" s="202">
        <v>5</v>
      </c>
      <c r="I32" s="202">
        <v>6</v>
      </c>
      <c r="J32" s="202">
        <v>2</v>
      </c>
      <c r="K32" s="202">
        <v>-201</v>
      </c>
      <c r="L32" s="250">
        <v>122</v>
      </c>
      <c r="M32" s="252">
        <f>L32/$L$14</f>
        <v>0.16137566137566137</v>
      </c>
      <c r="N32" s="190" t="s">
        <v>160</v>
      </c>
    </row>
    <row r="33" spans="1:16" ht="13.5" thickTop="1">
      <c r="K33" s="138"/>
      <c r="L33" s="138"/>
      <c r="N33" s="138"/>
    </row>
    <row r="34" spans="1:16">
      <c r="A34" s="91" t="s">
        <v>207</v>
      </c>
    </row>
    <row r="36" spans="1:16">
      <c r="A36" s="203" t="s">
        <v>208</v>
      </c>
      <c r="B36" s="204">
        <v>1.63</v>
      </c>
      <c r="C36" s="204"/>
      <c r="D36" s="204">
        <v>0.02</v>
      </c>
      <c r="E36" s="204">
        <v>0.05</v>
      </c>
      <c r="F36" s="204">
        <v>7.0000000000000007E-2</v>
      </c>
      <c r="G36" s="204">
        <v>0.05</v>
      </c>
      <c r="H36" s="204">
        <v>0.03</v>
      </c>
      <c r="I36" s="204">
        <v>0.04</v>
      </c>
      <c r="J36" s="204">
        <v>0.01</v>
      </c>
      <c r="K36" s="204">
        <v>-1.18</v>
      </c>
      <c r="L36" s="204">
        <v>0.72</v>
      </c>
    </row>
    <row r="37" spans="1:16">
      <c r="A37" s="203" t="s">
        <v>209</v>
      </c>
      <c r="B37" s="204">
        <v>1.61</v>
      </c>
      <c r="C37" s="204"/>
      <c r="D37" s="204">
        <v>0.02</v>
      </c>
      <c r="E37" s="204">
        <v>0.05</v>
      </c>
      <c r="F37" s="204">
        <v>7.0000000000000007E-2</v>
      </c>
      <c r="G37" s="204">
        <v>0.05</v>
      </c>
      <c r="H37" s="204">
        <v>0.03</v>
      </c>
      <c r="I37" s="204">
        <v>0.03</v>
      </c>
      <c r="J37" s="204">
        <v>0.01</v>
      </c>
      <c r="K37" s="204">
        <v>-1.1599999999999999</v>
      </c>
      <c r="L37" s="204">
        <v>0.71</v>
      </c>
    </row>
    <row r="39" spans="1:16">
      <c r="A39" s="88" t="s">
        <v>210</v>
      </c>
    </row>
    <row r="41" spans="1:16">
      <c r="A41" s="203" t="s">
        <v>208</v>
      </c>
      <c r="B41" s="20">
        <v>170</v>
      </c>
      <c r="C41" s="20"/>
      <c r="D41" s="20">
        <v>170</v>
      </c>
      <c r="E41" s="20">
        <v>170</v>
      </c>
      <c r="F41" s="20">
        <v>170</v>
      </c>
      <c r="G41" s="20">
        <v>170</v>
      </c>
      <c r="H41" s="20">
        <v>170</v>
      </c>
      <c r="I41" s="20">
        <v>170</v>
      </c>
      <c r="J41" s="20">
        <v>170</v>
      </c>
      <c r="K41" s="20">
        <v>170</v>
      </c>
      <c r="L41" s="20">
        <v>170</v>
      </c>
      <c r="M41" s="205"/>
      <c r="N41" s="205"/>
      <c r="O41" s="205"/>
      <c r="P41" s="205"/>
    </row>
    <row r="42" spans="1:16">
      <c r="A42" s="203" t="s">
        <v>209</v>
      </c>
      <c r="B42" s="205">
        <v>172</v>
      </c>
      <c r="C42" s="205"/>
      <c r="D42" s="205">
        <v>172</v>
      </c>
      <c r="E42" s="205">
        <v>172</v>
      </c>
      <c r="F42" s="205">
        <v>172</v>
      </c>
      <c r="G42" s="205">
        <v>172</v>
      </c>
      <c r="H42" s="205">
        <v>172</v>
      </c>
      <c r="I42" s="205">
        <v>172</v>
      </c>
      <c r="J42" s="205">
        <v>172</v>
      </c>
      <c r="K42" s="205">
        <v>172</v>
      </c>
      <c r="L42" s="205">
        <v>172</v>
      </c>
      <c r="M42" s="205"/>
      <c r="N42" s="205"/>
      <c r="O42" s="205"/>
      <c r="P42" s="205"/>
    </row>
    <row r="44" spans="1:16" ht="45.6" customHeight="1">
      <c r="A44" s="286" t="s">
        <v>240</v>
      </c>
      <c r="B44" s="286"/>
      <c r="C44" s="286"/>
      <c r="D44" s="286"/>
      <c r="E44" s="286"/>
      <c r="F44" s="286"/>
      <c r="G44" s="286"/>
      <c r="H44" s="286"/>
      <c r="I44" s="286"/>
      <c r="J44" s="286"/>
      <c r="K44" s="286"/>
      <c r="L44" s="286"/>
      <c r="M44" s="286"/>
      <c r="N44" s="286"/>
    </row>
    <row r="46" spans="1:16">
      <c r="A46" s="88" t="s">
        <v>62</v>
      </c>
    </row>
    <row r="48" spans="1:16" ht="56.45" customHeight="1">
      <c r="A48" s="282" t="s">
        <v>136</v>
      </c>
      <c r="B48" s="282"/>
      <c r="C48" s="282"/>
      <c r="D48" s="282"/>
      <c r="E48" s="282"/>
      <c r="F48" s="282"/>
      <c r="G48" s="282"/>
      <c r="H48" s="282"/>
      <c r="I48" s="282"/>
      <c r="J48" s="282"/>
      <c r="K48" s="282"/>
      <c r="L48" s="282"/>
      <c r="M48" s="282"/>
    </row>
    <row r="49" spans="1:13" ht="34.15" customHeight="1">
      <c r="A49" s="280" t="s">
        <v>227</v>
      </c>
      <c r="B49" s="281"/>
      <c r="C49" s="281"/>
      <c r="D49" s="281"/>
      <c r="E49" s="281"/>
      <c r="F49" s="281"/>
      <c r="G49" s="281"/>
      <c r="H49" s="281"/>
      <c r="I49" s="281"/>
      <c r="J49" s="281"/>
      <c r="K49" s="281"/>
      <c r="L49" s="281"/>
      <c r="M49" s="281"/>
    </row>
    <row r="50" spans="1:13">
      <c r="A50" s="281" t="s">
        <v>228</v>
      </c>
      <c r="B50" s="281"/>
      <c r="C50" s="281"/>
      <c r="D50" s="281"/>
      <c r="E50" s="281"/>
      <c r="F50" s="281"/>
      <c r="G50" s="281"/>
      <c r="H50" s="281"/>
      <c r="I50" s="281"/>
      <c r="J50" s="281"/>
      <c r="K50" s="281"/>
      <c r="L50" s="281"/>
      <c r="M50" s="281"/>
    </row>
    <row r="51" spans="1:13">
      <c r="A51" s="280" t="s">
        <v>229</v>
      </c>
      <c r="B51" s="281"/>
      <c r="C51" s="281"/>
      <c r="D51" s="281"/>
      <c r="E51" s="281"/>
      <c r="F51" s="281"/>
      <c r="G51" s="281"/>
      <c r="H51" s="281"/>
      <c r="I51" s="281"/>
      <c r="J51" s="281"/>
      <c r="K51" s="281"/>
      <c r="L51" s="281"/>
      <c r="M51" s="281"/>
    </row>
    <row r="52" spans="1:13" ht="27.75" customHeight="1">
      <c r="A52" s="281" t="s">
        <v>230</v>
      </c>
      <c r="B52" s="281"/>
      <c r="C52" s="281"/>
      <c r="D52" s="281"/>
      <c r="E52" s="281"/>
      <c r="F52" s="281"/>
      <c r="G52" s="281"/>
      <c r="H52" s="281"/>
      <c r="I52" s="281"/>
      <c r="J52" s="281"/>
      <c r="K52" s="281"/>
      <c r="L52" s="281"/>
      <c r="M52" s="281"/>
    </row>
    <row r="53" spans="1:13" ht="31.5" customHeight="1">
      <c r="A53" s="281" t="s">
        <v>231</v>
      </c>
      <c r="B53" s="281"/>
      <c r="C53" s="281"/>
      <c r="D53" s="281"/>
      <c r="E53" s="281"/>
      <c r="F53" s="281"/>
      <c r="G53" s="281"/>
      <c r="H53" s="281"/>
      <c r="I53" s="281"/>
      <c r="J53" s="281"/>
      <c r="K53" s="281"/>
      <c r="L53" s="281"/>
      <c r="M53" s="281"/>
    </row>
    <row r="54" spans="1:13" ht="26.45" customHeight="1">
      <c r="A54" s="280" t="s">
        <v>232</v>
      </c>
      <c r="B54" s="281"/>
      <c r="C54" s="281"/>
      <c r="D54" s="281"/>
      <c r="E54" s="281"/>
      <c r="F54" s="281"/>
      <c r="G54" s="281"/>
      <c r="H54" s="281"/>
      <c r="I54" s="281"/>
      <c r="J54" s="281"/>
      <c r="K54" s="281"/>
      <c r="L54" s="281"/>
      <c r="M54" s="281"/>
    </row>
    <row r="55" spans="1:13" ht="30.75" customHeight="1">
      <c r="A55" s="280" t="s">
        <v>233</v>
      </c>
      <c r="B55" s="281"/>
      <c r="C55" s="281"/>
      <c r="D55" s="281"/>
      <c r="E55" s="281"/>
      <c r="F55" s="281"/>
      <c r="G55" s="281"/>
      <c r="H55" s="281"/>
      <c r="I55" s="281"/>
      <c r="J55" s="281"/>
      <c r="K55" s="281"/>
      <c r="L55" s="281"/>
      <c r="M55" s="281"/>
    </row>
    <row r="56" spans="1:13">
      <c r="A56" s="17"/>
      <c r="B56" s="17"/>
      <c r="C56" s="17"/>
      <c r="D56" s="17"/>
      <c r="E56" s="17"/>
      <c r="F56" s="17"/>
      <c r="G56" s="17"/>
      <c r="H56" s="17"/>
      <c r="I56" s="17"/>
      <c r="J56" s="17"/>
      <c r="K56" s="17"/>
      <c r="L56" s="17"/>
      <c r="M56" s="17"/>
    </row>
    <row r="57" spans="1:13" ht="31.15" customHeight="1">
      <c r="A57" s="282" t="s">
        <v>63</v>
      </c>
      <c r="B57" s="282"/>
      <c r="C57" s="282"/>
      <c r="D57" s="282"/>
      <c r="E57" s="282"/>
      <c r="F57" s="282"/>
      <c r="G57" s="282"/>
      <c r="H57" s="282"/>
      <c r="I57" s="282"/>
      <c r="J57" s="282"/>
      <c r="K57" s="282"/>
      <c r="L57" s="282"/>
      <c r="M57" s="282"/>
    </row>
    <row r="59" spans="1:13" ht="55.9" customHeight="1">
      <c r="A59" s="271" t="s">
        <v>128</v>
      </c>
      <c r="B59" s="271"/>
      <c r="C59" s="271"/>
      <c r="D59" s="271"/>
      <c r="E59" s="271"/>
      <c r="F59" s="271"/>
      <c r="G59" s="271"/>
      <c r="H59" s="271"/>
      <c r="I59" s="271"/>
      <c r="J59" s="271"/>
      <c r="K59" s="271"/>
      <c r="L59" s="271"/>
      <c r="M59" s="271"/>
    </row>
    <row r="61" spans="1:13" ht="33" customHeight="1">
      <c r="A61" s="271" t="s">
        <v>64</v>
      </c>
      <c r="B61" s="271"/>
      <c r="C61" s="271"/>
      <c r="D61" s="271"/>
      <c r="E61" s="271"/>
      <c r="F61" s="271"/>
      <c r="G61" s="271"/>
      <c r="H61" s="271"/>
      <c r="I61" s="271"/>
      <c r="J61" s="271"/>
      <c r="K61" s="271"/>
      <c r="L61" s="271"/>
      <c r="M61" s="271"/>
    </row>
    <row r="64" spans="1:13">
      <c r="A64" s="88" t="s">
        <v>211</v>
      </c>
    </row>
    <row r="67" spans="1:13">
      <c r="A67" s="266" t="s">
        <v>67</v>
      </c>
      <c r="B67" s="266"/>
      <c r="C67" s="266"/>
      <c r="D67" s="266"/>
      <c r="E67" s="266"/>
      <c r="F67" s="266"/>
      <c r="G67" s="266"/>
      <c r="H67" s="266"/>
      <c r="I67" s="266"/>
      <c r="J67" s="266"/>
      <c r="K67" s="266"/>
      <c r="L67" s="266"/>
      <c r="M67" s="266"/>
    </row>
  </sheetData>
  <sheetProtection password="ED79" sheet="1" objects="1" scenarios="1"/>
  <mergeCells count="16">
    <mergeCell ref="A48:M48"/>
    <mergeCell ref="A53:M53"/>
    <mergeCell ref="A55:M55"/>
    <mergeCell ref="D5:K5"/>
    <mergeCell ref="B9:C9"/>
    <mergeCell ref="A49:M49"/>
    <mergeCell ref="A50:M50"/>
    <mergeCell ref="A51:M51"/>
    <mergeCell ref="A52:M52"/>
    <mergeCell ref="L9:M9"/>
    <mergeCell ref="A44:N44"/>
    <mergeCell ref="A54:M54"/>
    <mergeCell ref="A61:M61"/>
    <mergeCell ref="A67:M67"/>
    <mergeCell ref="A57:M57"/>
    <mergeCell ref="A59:M59"/>
  </mergeCells>
  <pageMargins left="0.7" right="0.7" top="0.26" bottom="0.27" header="0.19" footer="0.17"/>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showGridLines="0" view="pageBreakPreview" zoomScaleNormal="80" zoomScaleSheetLayoutView="100" workbookViewId="0"/>
  </sheetViews>
  <sheetFormatPr defaultRowHeight="12.75"/>
  <cols>
    <col min="1" max="1" width="45.7109375" style="88" customWidth="1"/>
    <col min="2" max="2" width="12.140625" style="88" customWidth="1"/>
    <col min="3" max="3" width="7.7109375" style="88" hidden="1" customWidth="1"/>
    <col min="4" max="4" width="12.7109375" style="88" customWidth="1"/>
    <col min="5" max="5" width="19.28515625" style="88" customWidth="1"/>
    <col min="6" max="6" width="13.85546875" style="88" customWidth="1"/>
    <col min="7" max="7" width="18.7109375" style="88" customWidth="1"/>
    <col min="8" max="8" width="23.85546875" style="88" customWidth="1"/>
    <col min="9" max="10" width="15.7109375" style="88" customWidth="1"/>
    <col min="11" max="11" width="14.85546875" style="88" customWidth="1"/>
    <col min="12" max="12" width="13.28515625" style="88" customWidth="1"/>
    <col min="13" max="13" width="13.5703125" style="88" customWidth="1"/>
    <col min="14" max="14" width="10.5703125" style="88" bestFit="1" customWidth="1"/>
    <col min="15" max="15" width="12.28515625" style="88" customWidth="1"/>
    <col min="16" max="16" width="0" style="88" hidden="1" customWidth="1"/>
    <col min="17" max="16384" width="9.140625" style="88"/>
  </cols>
  <sheetData>
    <row r="1" spans="1:16" ht="15.75">
      <c r="A1" s="8" t="s">
        <v>72</v>
      </c>
    </row>
    <row r="2" spans="1:16" ht="15.75">
      <c r="A2" s="8" t="s">
        <v>172</v>
      </c>
    </row>
    <row r="3" spans="1:16" ht="15.75">
      <c r="A3" s="8" t="s">
        <v>212</v>
      </c>
    </row>
    <row r="4" spans="1:16" ht="15.75">
      <c r="A4" s="8" t="s">
        <v>1</v>
      </c>
    </row>
    <row r="5" spans="1:16" ht="15.75">
      <c r="A5" s="8" t="s">
        <v>2</v>
      </c>
      <c r="C5" s="232"/>
      <c r="E5" s="283" t="s">
        <v>174</v>
      </c>
      <c r="F5" s="283"/>
      <c r="G5" s="283"/>
      <c r="H5" s="283"/>
      <c r="I5" s="283"/>
      <c r="J5" s="283"/>
      <c r="K5" s="283"/>
      <c r="L5" s="283"/>
      <c r="M5" s="283"/>
    </row>
    <row r="7" spans="1:16" s="213" customFormat="1"/>
    <row r="8" spans="1:16" s="213" customFormat="1">
      <c r="E8" s="213" t="s">
        <v>175</v>
      </c>
      <c r="F8" s="213" t="s">
        <v>176</v>
      </c>
      <c r="G8" s="213" t="s">
        <v>177</v>
      </c>
      <c r="H8" s="213" t="s">
        <v>178</v>
      </c>
      <c r="I8" s="213" t="s">
        <v>179</v>
      </c>
      <c r="J8" s="213" t="s">
        <v>180</v>
      </c>
      <c r="K8" s="213" t="s">
        <v>181</v>
      </c>
      <c r="M8" s="235" t="s">
        <v>182</v>
      </c>
    </row>
    <row r="9" spans="1:16" s="213" customFormat="1" ht="15" customHeight="1" thickBot="1">
      <c r="A9" s="73" t="s">
        <v>183</v>
      </c>
      <c r="B9" s="284" t="s">
        <v>184</v>
      </c>
      <c r="C9" s="284"/>
      <c r="D9" s="284"/>
      <c r="E9" s="212" t="s">
        <v>185</v>
      </c>
      <c r="F9" s="212" t="s">
        <v>186</v>
      </c>
      <c r="G9" s="212" t="s">
        <v>187</v>
      </c>
      <c r="H9" s="212" t="s">
        <v>188</v>
      </c>
      <c r="I9" s="212" t="s">
        <v>189</v>
      </c>
      <c r="J9" s="212" t="s">
        <v>190</v>
      </c>
      <c r="K9" s="212" t="s">
        <v>191</v>
      </c>
      <c r="L9" s="212" t="s">
        <v>61</v>
      </c>
      <c r="M9" s="238" t="s">
        <v>239</v>
      </c>
      <c r="N9" s="285" t="s">
        <v>192</v>
      </c>
      <c r="O9" s="285"/>
    </row>
    <row r="10" spans="1:16">
      <c r="B10" s="214"/>
      <c r="C10" s="215"/>
      <c r="D10" s="226" t="s">
        <v>213</v>
      </c>
      <c r="N10" s="214"/>
      <c r="O10" s="226" t="s">
        <v>213</v>
      </c>
      <c r="P10" s="226"/>
    </row>
    <row r="11" spans="1:16" ht="13.5" hidden="1" customHeight="1" thickBot="1">
      <c r="A11" s="88" t="s">
        <v>5</v>
      </c>
      <c r="B11" s="216"/>
      <c r="C11" s="181">
        <v>0</v>
      </c>
      <c r="D11" s="217"/>
      <c r="E11" s="189"/>
      <c r="F11" s="189">
        <v>0</v>
      </c>
      <c r="G11" s="189"/>
      <c r="H11" s="189"/>
      <c r="I11" s="189">
        <v>0</v>
      </c>
      <c r="J11" s="189">
        <v>0</v>
      </c>
      <c r="K11" s="189"/>
      <c r="L11" s="189">
        <v>0</v>
      </c>
      <c r="M11" s="189">
        <v>0</v>
      </c>
      <c r="N11" s="216"/>
      <c r="O11" s="217">
        <v>0</v>
      </c>
      <c r="P11" s="217" t="s">
        <v>193</v>
      </c>
    </row>
    <row r="12" spans="1:16" ht="12.75" hidden="1" customHeight="1">
      <c r="B12" s="218"/>
      <c r="C12" s="138"/>
      <c r="D12" s="187"/>
      <c r="N12" s="218"/>
      <c r="O12" s="187"/>
      <c r="P12" s="187"/>
    </row>
    <row r="13" spans="1:16" ht="12.75" hidden="1" customHeight="1">
      <c r="B13" s="218"/>
      <c r="C13" s="138"/>
      <c r="D13" s="187"/>
      <c r="N13" s="218"/>
      <c r="O13" s="187"/>
      <c r="P13" s="187"/>
    </row>
    <row r="14" spans="1:16">
      <c r="A14" s="88" t="s">
        <v>194</v>
      </c>
      <c r="B14" s="216">
        <v>2856</v>
      </c>
      <c r="C14" s="181"/>
      <c r="D14" s="227">
        <v>1</v>
      </c>
      <c r="E14" s="191" t="s">
        <v>195</v>
      </c>
      <c r="F14" s="191" t="s">
        <v>195</v>
      </c>
      <c r="G14" s="191" t="s">
        <v>195</v>
      </c>
      <c r="H14" s="192">
        <v>6</v>
      </c>
      <c r="I14" s="191" t="s">
        <v>195</v>
      </c>
      <c r="J14" s="191" t="s">
        <v>195</v>
      </c>
      <c r="K14" s="191" t="s">
        <v>195</v>
      </c>
      <c r="L14" s="191" t="s">
        <v>195</v>
      </c>
      <c r="M14" s="191" t="s">
        <v>195</v>
      </c>
      <c r="N14" s="216">
        <v>2862</v>
      </c>
      <c r="O14" s="228">
        <v>1</v>
      </c>
      <c r="P14" s="227" t="s">
        <v>193</v>
      </c>
    </row>
    <row r="15" spans="1:16">
      <c r="B15" s="218"/>
      <c r="C15" s="138"/>
      <c r="D15" s="187"/>
      <c r="E15" s="94"/>
      <c r="F15" s="193"/>
      <c r="G15" s="193"/>
      <c r="H15" s="193"/>
      <c r="I15" s="193"/>
      <c r="J15" s="193"/>
      <c r="K15" s="193"/>
      <c r="L15" s="193"/>
      <c r="M15" s="211"/>
      <c r="N15" s="218"/>
      <c r="O15" s="228"/>
      <c r="P15" s="187"/>
    </row>
    <row r="16" spans="1:16">
      <c r="A16" s="4" t="s">
        <v>196</v>
      </c>
      <c r="B16" s="242">
        <v>1264</v>
      </c>
      <c r="C16" s="245"/>
      <c r="D16" s="255">
        <f>B16/B14</f>
        <v>0.44257703081232491</v>
      </c>
      <c r="E16" s="198">
        <v>-4</v>
      </c>
      <c r="F16" s="198">
        <v>-7</v>
      </c>
      <c r="G16" s="198">
        <v>-1</v>
      </c>
      <c r="H16" s="198">
        <v>-3</v>
      </c>
      <c r="I16" s="198">
        <v>-2</v>
      </c>
      <c r="J16" s="198">
        <v>-12</v>
      </c>
      <c r="K16" s="198">
        <v>-1</v>
      </c>
      <c r="L16" s="200" t="s">
        <v>195</v>
      </c>
      <c r="M16" s="243" t="s">
        <v>195</v>
      </c>
      <c r="N16" s="167">
        <v>1234</v>
      </c>
      <c r="O16" s="231">
        <f>N16/N14</f>
        <v>0.43116701607267643</v>
      </c>
      <c r="P16" s="187"/>
    </row>
    <row r="17" spans="1:16">
      <c r="A17" s="50" t="s">
        <v>237</v>
      </c>
      <c r="B17" s="241">
        <f>B14-B16</f>
        <v>1592</v>
      </c>
      <c r="C17" s="168"/>
      <c r="D17" s="247">
        <v>0.55700000000000005</v>
      </c>
      <c r="E17" s="192">
        <f>-E16</f>
        <v>4</v>
      </c>
      <c r="F17" s="192">
        <f t="shared" ref="F17:K17" si="0">-F16</f>
        <v>7</v>
      </c>
      <c r="G17" s="192">
        <f t="shared" si="0"/>
        <v>1</v>
      </c>
      <c r="H17" s="192">
        <f>(H14-H16)</f>
        <v>9</v>
      </c>
      <c r="I17" s="192">
        <f t="shared" si="0"/>
        <v>2</v>
      </c>
      <c r="J17" s="192">
        <f t="shared" si="0"/>
        <v>12</v>
      </c>
      <c r="K17" s="192">
        <f t="shared" si="0"/>
        <v>1</v>
      </c>
      <c r="L17" s="191" t="s">
        <v>195</v>
      </c>
      <c r="M17" s="248" t="s">
        <v>195</v>
      </c>
      <c r="N17" s="168">
        <f>N14-N16</f>
        <v>1628</v>
      </c>
      <c r="O17" s="249">
        <v>0.56899999999999995</v>
      </c>
      <c r="P17" s="194" t="s">
        <v>197</v>
      </c>
    </row>
    <row r="18" spans="1:16">
      <c r="A18" s="4"/>
      <c r="B18" s="219"/>
      <c r="C18" s="168"/>
      <c r="D18" s="220"/>
      <c r="E18" s="192"/>
      <c r="F18" s="192"/>
      <c r="G18" s="192"/>
      <c r="H18" s="192"/>
      <c r="I18" s="192"/>
      <c r="J18" s="192"/>
      <c r="K18" s="192"/>
      <c r="L18" s="191"/>
      <c r="M18" s="191"/>
      <c r="N18" s="219"/>
      <c r="O18" s="229"/>
      <c r="P18" s="220"/>
    </row>
    <row r="19" spans="1:16">
      <c r="A19" s="4" t="s">
        <v>198</v>
      </c>
      <c r="B19" s="219">
        <v>387</v>
      </c>
      <c r="C19" s="168"/>
      <c r="D19" s="194">
        <v>0.13500000000000001</v>
      </c>
      <c r="E19" s="192">
        <v>-1</v>
      </c>
      <c r="F19" s="191" t="s">
        <v>195</v>
      </c>
      <c r="G19" s="191" t="s">
        <v>195</v>
      </c>
      <c r="H19" s="191" t="s">
        <v>195</v>
      </c>
      <c r="I19" s="192">
        <v>-1</v>
      </c>
      <c r="J19" s="192">
        <v>-9</v>
      </c>
      <c r="K19" s="191" t="s">
        <v>195</v>
      </c>
      <c r="L19" s="191" t="s">
        <v>195</v>
      </c>
      <c r="M19" s="191" t="s">
        <v>195</v>
      </c>
      <c r="N19" s="219">
        <v>376</v>
      </c>
      <c r="O19" s="229">
        <v>0.13100000000000001</v>
      </c>
      <c r="P19" s="194" t="s">
        <v>199</v>
      </c>
    </row>
    <row r="20" spans="1:16">
      <c r="A20" s="4" t="s">
        <v>200</v>
      </c>
      <c r="B20" s="219">
        <v>793</v>
      </c>
      <c r="C20" s="168"/>
      <c r="D20" s="194">
        <v>0.27800000000000002</v>
      </c>
      <c r="E20" s="192">
        <v>-9</v>
      </c>
      <c r="F20" s="192">
        <v>-7</v>
      </c>
      <c r="G20" s="192">
        <v>-15</v>
      </c>
      <c r="H20" s="191" t="s">
        <v>195</v>
      </c>
      <c r="I20" s="192">
        <v>-19</v>
      </c>
      <c r="J20" s="192">
        <v>-34</v>
      </c>
      <c r="K20" s="191" t="s">
        <v>195</v>
      </c>
      <c r="L20" s="192">
        <v>-1</v>
      </c>
      <c r="M20" s="191" t="s">
        <v>195</v>
      </c>
      <c r="N20" s="219">
        <v>708</v>
      </c>
      <c r="O20" s="229">
        <v>0.247</v>
      </c>
      <c r="P20" s="194" t="s">
        <v>199</v>
      </c>
    </row>
    <row r="21" spans="1:16">
      <c r="A21" s="259" t="s">
        <v>245</v>
      </c>
      <c r="B21" s="242">
        <v>-19</v>
      </c>
      <c r="C21" s="167"/>
      <c r="D21" s="258">
        <v>-6.0000000000000001E-3</v>
      </c>
      <c r="E21" s="200" t="s">
        <v>195</v>
      </c>
      <c r="F21" s="200" t="s">
        <v>195</v>
      </c>
      <c r="G21" s="200" t="s">
        <v>195</v>
      </c>
      <c r="H21" s="200" t="s">
        <v>195</v>
      </c>
      <c r="I21" s="198">
        <v>2</v>
      </c>
      <c r="J21" s="200" t="s">
        <v>195</v>
      </c>
      <c r="K21" s="200" t="s">
        <v>195</v>
      </c>
      <c r="L21" s="198">
        <v>2</v>
      </c>
      <c r="M21" s="200" t="s">
        <v>195</v>
      </c>
      <c r="N21" s="242">
        <v>-15</v>
      </c>
      <c r="O21" s="231">
        <v>-5.0000000000000001E-3</v>
      </c>
      <c r="P21" s="195" t="s">
        <v>199</v>
      </c>
    </row>
    <row r="22" spans="1:16" hidden="1">
      <c r="A22" s="196" t="s">
        <v>201</v>
      </c>
      <c r="B22" s="219">
        <v>2425</v>
      </c>
      <c r="C22" s="168"/>
      <c r="D22" s="220"/>
      <c r="E22" s="167">
        <v>-14</v>
      </c>
      <c r="F22" s="167">
        <v>-14</v>
      </c>
      <c r="G22" s="167">
        <v>-16</v>
      </c>
      <c r="H22" s="167">
        <v>-3</v>
      </c>
      <c r="I22" s="167">
        <v>-20</v>
      </c>
      <c r="J22" s="167">
        <v>-55</v>
      </c>
      <c r="K22" s="167">
        <v>-1</v>
      </c>
      <c r="L22" s="167">
        <v>1</v>
      </c>
      <c r="M22" s="253" t="s">
        <v>195</v>
      </c>
      <c r="N22" s="219">
        <v>2303</v>
      </c>
      <c r="O22" s="229"/>
      <c r="P22" s="220"/>
    </row>
    <row r="23" spans="1:16">
      <c r="B23" s="219"/>
      <c r="C23" s="168"/>
      <c r="D23" s="220"/>
      <c r="E23" s="90"/>
      <c r="F23" s="197"/>
      <c r="G23" s="197"/>
      <c r="H23" s="197"/>
      <c r="I23" s="197"/>
      <c r="J23" s="197"/>
      <c r="K23" s="197"/>
      <c r="L23" s="197"/>
      <c r="M23" s="197"/>
      <c r="N23" s="219"/>
      <c r="O23" s="229"/>
      <c r="P23" s="220"/>
    </row>
    <row r="24" spans="1:16">
      <c r="A24" s="88" t="s">
        <v>202</v>
      </c>
      <c r="B24" s="219">
        <v>431</v>
      </c>
      <c r="C24" s="168"/>
      <c r="D24" s="194">
        <v>0.151</v>
      </c>
      <c r="E24" s="90">
        <v>14</v>
      </c>
      <c r="F24" s="197">
        <v>14</v>
      </c>
      <c r="G24" s="197">
        <v>16</v>
      </c>
      <c r="H24" s="197">
        <v>9</v>
      </c>
      <c r="I24" s="197">
        <v>20</v>
      </c>
      <c r="J24" s="197">
        <v>55</v>
      </c>
      <c r="K24" s="206">
        <v>1</v>
      </c>
      <c r="L24" s="197">
        <v>-1</v>
      </c>
      <c r="M24" s="191" t="s">
        <v>195</v>
      </c>
      <c r="N24" s="219">
        <v>559</v>
      </c>
      <c r="O24" s="229">
        <v>0.19500000000000001</v>
      </c>
      <c r="P24" s="194" t="s">
        <v>203</v>
      </c>
    </row>
    <row r="25" spans="1:16">
      <c r="A25" s="88" t="s">
        <v>204</v>
      </c>
      <c r="B25" s="242">
        <v>-43</v>
      </c>
      <c r="C25" s="167"/>
      <c r="D25" s="230">
        <f>B25/B14</f>
        <v>-1.5056022408963586E-2</v>
      </c>
      <c r="E25" s="198" t="s">
        <v>195</v>
      </c>
      <c r="F25" s="198" t="s">
        <v>195</v>
      </c>
      <c r="G25" s="207">
        <v>-1</v>
      </c>
      <c r="H25" s="198" t="s">
        <v>195</v>
      </c>
      <c r="I25" s="198" t="s">
        <v>195</v>
      </c>
      <c r="J25" s="198" t="s">
        <v>195</v>
      </c>
      <c r="K25" s="198">
        <v>4</v>
      </c>
      <c r="L25" s="208">
        <v>1</v>
      </c>
      <c r="M25" s="191" t="s">
        <v>195</v>
      </c>
      <c r="N25" s="242">
        <v>-39</v>
      </c>
      <c r="O25" s="246">
        <f>N25/N14</f>
        <v>-1.3626834381551363E-2</v>
      </c>
      <c r="P25" s="220"/>
    </row>
    <row r="26" spans="1:16">
      <c r="B26" s="219"/>
      <c r="C26" s="168"/>
      <c r="D26" s="220"/>
      <c r="E26" s="90"/>
      <c r="F26" s="197"/>
      <c r="G26" s="197"/>
      <c r="H26" s="197"/>
      <c r="I26" s="197"/>
      <c r="J26" s="197"/>
      <c r="K26" s="197"/>
      <c r="L26" s="197"/>
      <c r="M26" s="199"/>
      <c r="N26" s="219"/>
      <c r="O26" s="228"/>
      <c r="P26" s="220"/>
    </row>
    <row r="27" spans="1:16">
      <c r="A27" s="88" t="s">
        <v>8</v>
      </c>
      <c r="B27" s="219">
        <v>388</v>
      </c>
      <c r="C27" s="168"/>
      <c r="D27" s="194">
        <f>B27/B14</f>
        <v>0.13585434173669467</v>
      </c>
      <c r="E27" s="90">
        <v>14</v>
      </c>
      <c r="F27" s="90">
        <v>14</v>
      </c>
      <c r="G27" s="90">
        <v>15</v>
      </c>
      <c r="H27" s="90">
        <v>9</v>
      </c>
      <c r="I27" s="90">
        <v>20</v>
      </c>
      <c r="J27" s="90">
        <v>55</v>
      </c>
      <c r="K27" s="90">
        <v>5</v>
      </c>
      <c r="L27" s="191" t="s">
        <v>195</v>
      </c>
      <c r="M27" s="191" t="s">
        <v>195</v>
      </c>
      <c r="N27" s="219">
        <v>520</v>
      </c>
      <c r="O27" s="229">
        <f>N27/N14</f>
        <v>0.1816911250873515</v>
      </c>
      <c r="P27" s="220"/>
    </row>
    <row r="28" spans="1:16">
      <c r="B28" s="219"/>
      <c r="C28" s="168"/>
      <c r="D28" s="220"/>
      <c r="E28" s="90"/>
      <c r="F28" s="197"/>
      <c r="G28" s="197"/>
      <c r="H28" s="197"/>
      <c r="I28" s="197"/>
      <c r="J28" s="197"/>
      <c r="K28" s="197"/>
      <c r="L28" s="197"/>
      <c r="M28" s="197"/>
      <c r="N28" s="219"/>
      <c r="O28" s="228"/>
      <c r="P28" s="220"/>
    </row>
    <row r="29" spans="1:16">
      <c r="A29" s="88" t="s">
        <v>205</v>
      </c>
      <c r="B29" s="219">
        <v>-125</v>
      </c>
      <c r="C29" s="168"/>
      <c r="D29" s="194">
        <f>B29/B14</f>
        <v>-4.3767507002801118E-2</v>
      </c>
      <c r="E29" s="191" t="s">
        <v>195</v>
      </c>
      <c r="F29" s="191" t="s">
        <v>195</v>
      </c>
      <c r="G29" s="191" t="s">
        <v>195</v>
      </c>
      <c r="H29" s="191" t="s">
        <v>195</v>
      </c>
      <c r="I29" s="191" t="s">
        <v>195</v>
      </c>
      <c r="J29" s="191" t="s">
        <v>195</v>
      </c>
      <c r="K29" s="191" t="s">
        <v>195</v>
      </c>
      <c r="L29" s="191" t="s">
        <v>195</v>
      </c>
      <c r="M29" s="262">
        <v>213</v>
      </c>
      <c r="N29" s="168">
        <v>88</v>
      </c>
      <c r="O29" s="229">
        <f>N29/N14</f>
        <v>3.0747728860936407E-2</v>
      </c>
      <c r="P29" s="220" t="s">
        <v>159</v>
      </c>
    </row>
    <row r="30" spans="1:16" ht="15" customHeight="1">
      <c r="A30" s="221" t="s">
        <v>214</v>
      </c>
      <c r="B30" s="263">
        <v>-0.32</v>
      </c>
      <c r="C30" s="245"/>
      <c r="D30" s="260"/>
      <c r="E30" s="167"/>
      <c r="F30" s="208"/>
      <c r="G30" s="208"/>
      <c r="H30" s="208"/>
      <c r="I30" s="208"/>
      <c r="J30" s="208"/>
      <c r="K30" s="208"/>
      <c r="L30" s="208"/>
      <c r="M30" s="261"/>
      <c r="N30" s="263">
        <v>0.17</v>
      </c>
      <c r="O30" s="246"/>
      <c r="P30" s="188"/>
    </row>
    <row r="31" spans="1:16">
      <c r="A31" s="221"/>
      <c r="B31" s="218"/>
      <c r="C31" s="138"/>
      <c r="D31" s="187"/>
      <c r="E31" s="90"/>
      <c r="F31" s="197"/>
      <c r="G31" s="197"/>
      <c r="H31" s="197"/>
      <c r="I31" s="197"/>
      <c r="J31" s="197"/>
      <c r="K31" s="197"/>
      <c r="L31" s="197"/>
      <c r="M31" s="201"/>
      <c r="N31" s="218"/>
      <c r="O31" s="228"/>
      <c r="P31" s="187"/>
    </row>
    <row r="32" spans="1:16" ht="13.5" thickBot="1">
      <c r="A32" s="88" t="s">
        <v>206</v>
      </c>
      <c r="B32" s="250">
        <v>513</v>
      </c>
      <c r="C32" s="189"/>
      <c r="D32" s="251">
        <v>0.18</v>
      </c>
      <c r="E32" s="202">
        <v>14</v>
      </c>
      <c r="F32" s="202">
        <v>14</v>
      </c>
      <c r="G32" s="202">
        <v>15</v>
      </c>
      <c r="H32" s="202">
        <v>9</v>
      </c>
      <c r="I32" s="202">
        <v>20</v>
      </c>
      <c r="J32" s="202">
        <v>55</v>
      </c>
      <c r="K32" s="202">
        <v>5</v>
      </c>
      <c r="L32" s="209" t="s">
        <v>195</v>
      </c>
      <c r="M32" s="210">
        <v>-213</v>
      </c>
      <c r="N32" s="250">
        <v>432</v>
      </c>
      <c r="O32" s="252">
        <v>0.151</v>
      </c>
      <c r="P32" s="230" t="s">
        <v>160</v>
      </c>
    </row>
    <row r="33" spans="1:18" ht="13.5" thickTop="1">
      <c r="M33" s="138"/>
      <c r="N33" s="138"/>
    </row>
    <row r="34" spans="1:18">
      <c r="A34" s="91" t="s">
        <v>207</v>
      </c>
    </row>
    <row r="36" spans="1:18">
      <c r="A36" s="203" t="s">
        <v>208</v>
      </c>
      <c r="B36" s="204">
        <v>3.04</v>
      </c>
      <c r="C36" s="204">
        <v>0</v>
      </c>
      <c r="D36" s="204"/>
      <c r="E36" s="204">
        <v>0.08</v>
      </c>
      <c r="F36" s="204">
        <v>0.08</v>
      </c>
      <c r="G36" s="204">
        <v>0.09</v>
      </c>
      <c r="H36" s="204">
        <v>0.05</v>
      </c>
      <c r="I36" s="204">
        <v>0.12</v>
      </c>
      <c r="J36" s="204">
        <v>0.33</v>
      </c>
      <c r="K36" s="204">
        <v>0.03</v>
      </c>
      <c r="L36" s="204">
        <v>0</v>
      </c>
      <c r="M36" s="204">
        <v>-1.27</v>
      </c>
      <c r="N36" s="204">
        <v>2.5500000000000003</v>
      </c>
    </row>
    <row r="37" spans="1:18">
      <c r="A37" s="203" t="s">
        <v>209</v>
      </c>
      <c r="B37" s="204">
        <v>3</v>
      </c>
      <c r="C37" s="204">
        <v>0</v>
      </c>
      <c r="D37" s="204"/>
      <c r="E37" s="204">
        <v>0.08</v>
      </c>
      <c r="F37" s="204">
        <v>0.08</v>
      </c>
      <c r="G37" s="204">
        <v>0.09</v>
      </c>
      <c r="H37" s="204">
        <v>0.05</v>
      </c>
      <c r="I37" s="204">
        <v>0.12</v>
      </c>
      <c r="J37" s="204">
        <v>0.32</v>
      </c>
      <c r="K37" s="204">
        <v>0.03</v>
      </c>
      <c r="L37" s="204">
        <v>0</v>
      </c>
      <c r="M37" s="204">
        <v>-1.25</v>
      </c>
      <c r="N37" s="204">
        <v>2.52</v>
      </c>
    </row>
    <row r="39" spans="1:18">
      <c r="A39" s="88" t="s">
        <v>210</v>
      </c>
    </row>
    <row r="41" spans="1:18">
      <c r="A41" s="203" t="s">
        <v>208</v>
      </c>
      <c r="B41" s="27">
        <v>169</v>
      </c>
      <c r="C41" s="27">
        <v>0</v>
      </c>
      <c r="D41" s="27"/>
      <c r="E41" s="27">
        <v>169</v>
      </c>
      <c r="F41" s="27">
        <v>169</v>
      </c>
      <c r="G41" s="27">
        <v>169</v>
      </c>
      <c r="H41" s="27">
        <v>169</v>
      </c>
      <c r="I41" s="27">
        <v>169</v>
      </c>
      <c r="J41" s="27">
        <v>169</v>
      </c>
      <c r="K41" s="27">
        <v>169</v>
      </c>
      <c r="L41" s="27">
        <v>169</v>
      </c>
      <c r="M41" s="27">
        <v>169</v>
      </c>
      <c r="N41" s="27">
        <v>169</v>
      </c>
      <c r="O41" s="205"/>
      <c r="P41" s="205"/>
      <c r="Q41" s="205"/>
      <c r="R41" s="205"/>
    </row>
    <row r="42" spans="1:18">
      <c r="A42" s="203" t="s">
        <v>209</v>
      </c>
      <c r="B42" s="27">
        <v>171</v>
      </c>
      <c r="C42" s="27">
        <v>0</v>
      </c>
      <c r="D42" s="27"/>
      <c r="E42" s="27">
        <v>171</v>
      </c>
      <c r="F42" s="27">
        <v>171</v>
      </c>
      <c r="G42" s="27">
        <v>171</v>
      </c>
      <c r="H42" s="27">
        <v>171</v>
      </c>
      <c r="I42" s="27">
        <v>171</v>
      </c>
      <c r="J42" s="27">
        <v>171</v>
      </c>
      <c r="K42" s="27">
        <v>171</v>
      </c>
      <c r="L42" s="27">
        <v>171</v>
      </c>
      <c r="M42" s="27">
        <v>171</v>
      </c>
      <c r="N42" s="27">
        <v>171</v>
      </c>
      <c r="O42" s="205"/>
      <c r="P42" s="205"/>
      <c r="Q42" s="205"/>
      <c r="R42" s="205"/>
    </row>
    <row r="44" spans="1:18" ht="39" customHeight="1">
      <c r="A44" s="286" t="s">
        <v>241</v>
      </c>
      <c r="B44" s="286"/>
      <c r="C44" s="286"/>
      <c r="D44" s="286"/>
      <c r="E44" s="286"/>
      <c r="F44" s="286"/>
      <c r="G44" s="286"/>
      <c r="H44" s="286"/>
      <c r="I44" s="286"/>
      <c r="J44" s="286"/>
      <c r="K44" s="286"/>
      <c r="L44" s="286"/>
      <c r="M44" s="286"/>
      <c r="N44" s="286"/>
    </row>
    <row r="46" spans="1:18">
      <c r="A46" s="88" t="s">
        <v>62</v>
      </c>
    </row>
    <row r="48" spans="1:18" ht="57" customHeight="1">
      <c r="A48" s="282" t="s">
        <v>136</v>
      </c>
      <c r="B48" s="282"/>
      <c r="C48" s="282"/>
      <c r="D48" s="282"/>
      <c r="E48" s="282"/>
      <c r="F48" s="282"/>
      <c r="G48" s="282"/>
      <c r="H48" s="282"/>
      <c r="I48" s="282"/>
      <c r="J48" s="282"/>
      <c r="K48" s="282"/>
      <c r="L48" s="282"/>
      <c r="M48" s="282"/>
      <c r="N48" s="282"/>
    </row>
    <row r="49" spans="1:15" ht="32.25" customHeight="1">
      <c r="A49" s="280" t="s">
        <v>227</v>
      </c>
      <c r="B49" s="281"/>
      <c r="C49" s="281"/>
      <c r="D49" s="281"/>
      <c r="E49" s="281"/>
      <c r="F49" s="281"/>
      <c r="G49" s="281"/>
      <c r="H49" s="281"/>
      <c r="I49" s="281"/>
      <c r="J49" s="281"/>
      <c r="K49" s="281"/>
      <c r="L49" s="281"/>
      <c r="M49" s="281"/>
      <c r="N49" s="281"/>
    </row>
    <row r="50" spans="1:15">
      <c r="A50" s="281" t="s">
        <v>228</v>
      </c>
      <c r="B50" s="281"/>
      <c r="C50" s="281"/>
      <c r="D50" s="281"/>
      <c r="E50" s="281"/>
      <c r="F50" s="281"/>
      <c r="G50" s="281"/>
      <c r="H50" s="281"/>
      <c r="I50" s="281"/>
      <c r="J50" s="281"/>
      <c r="K50" s="281"/>
      <c r="L50" s="281"/>
      <c r="M50" s="281"/>
      <c r="N50" s="281"/>
    </row>
    <row r="51" spans="1:15">
      <c r="A51" s="280" t="s">
        <v>229</v>
      </c>
      <c r="B51" s="281"/>
      <c r="C51" s="281"/>
      <c r="D51" s="281"/>
      <c r="E51" s="281"/>
      <c r="F51" s="281"/>
      <c r="G51" s="281"/>
      <c r="H51" s="281"/>
      <c r="I51" s="281"/>
      <c r="J51" s="281"/>
      <c r="K51" s="281"/>
      <c r="L51" s="281"/>
      <c r="M51" s="281"/>
      <c r="N51" s="281"/>
    </row>
    <row r="52" spans="1:15" ht="31.5" customHeight="1">
      <c r="A52" s="281" t="s">
        <v>230</v>
      </c>
      <c r="B52" s="281"/>
      <c r="C52" s="281"/>
      <c r="D52" s="281"/>
      <c r="E52" s="281"/>
      <c r="F52" s="281"/>
      <c r="G52" s="281"/>
      <c r="H52" s="281"/>
      <c r="I52" s="281"/>
      <c r="J52" s="281"/>
      <c r="K52" s="281"/>
      <c r="L52" s="281"/>
      <c r="M52" s="281"/>
      <c r="N52" s="281"/>
    </row>
    <row r="53" spans="1:15" ht="32.25" customHeight="1">
      <c r="A53" s="281" t="s">
        <v>231</v>
      </c>
      <c r="B53" s="281"/>
      <c r="C53" s="281"/>
      <c r="D53" s="281"/>
      <c r="E53" s="281"/>
      <c r="F53" s="281"/>
      <c r="G53" s="281"/>
      <c r="H53" s="281"/>
      <c r="I53" s="281"/>
      <c r="J53" s="281"/>
      <c r="K53" s="281"/>
      <c r="L53" s="281"/>
      <c r="M53" s="281"/>
      <c r="N53" s="281"/>
    </row>
    <row r="54" spans="1:15" ht="31.5" customHeight="1">
      <c r="A54" s="280" t="s">
        <v>232</v>
      </c>
      <c r="B54" s="281"/>
      <c r="C54" s="281"/>
      <c r="D54" s="281"/>
      <c r="E54" s="281"/>
      <c r="F54" s="281"/>
      <c r="G54" s="281"/>
      <c r="H54" s="281"/>
      <c r="I54" s="281"/>
      <c r="J54" s="281"/>
      <c r="K54" s="281"/>
      <c r="L54" s="281"/>
      <c r="M54" s="281"/>
      <c r="N54" s="281"/>
    </row>
    <row r="55" spans="1:15" ht="27.75" customHeight="1">
      <c r="A55" s="280" t="s">
        <v>233</v>
      </c>
      <c r="B55" s="281"/>
      <c r="C55" s="281"/>
      <c r="D55" s="281"/>
      <c r="E55" s="281"/>
      <c r="F55" s="281"/>
      <c r="G55" s="281"/>
      <c r="H55" s="281"/>
      <c r="I55" s="281"/>
      <c r="J55" s="281"/>
      <c r="K55" s="281"/>
      <c r="L55" s="281"/>
      <c r="M55" s="281"/>
      <c r="N55" s="281"/>
    </row>
    <row r="56" spans="1:15">
      <c r="A56" s="17"/>
      <c r="B56" s="17"/>
      <c r="C56" s="17"/>
      <c r="D56" s="17"/>
      <c r="E56" s="17"/>
      <c r="F56" s="17"/>
      <c r="G56" s="17"/>
      <c r="H56" s="17"/>
      <c r="I56" s="17"/>
      <c r="J56" s="17"/>
      <c r="K56" s="17"/>
      <c r="L56" s="17"/>
      <c r="M56" s="17"/>
      <c r="N56" s="17"/>
    </row>
    <row r="57" spans="1:15" ht="34.15" customHeight="1">
      <c r="A57" s="282" t="s">
        <v>63</v>
      </c>
      <c r="B57" s="282"/>
      <c r="C57" s="282"/>
      <c r="D57" s="282"/>
      <c r="E57" s="282"/>
      <c r="F57" s="282"/>
      <c r="G57" s="282"/>
      <c r="H57" s="282"/>
      <c r="I57" s="282"/>
      <c r="J57" s="282"/>
      <c r="K57" s="282"/>
      <c r="L57" s="282"/>
      <c r="M57" s="282"/>
      <c r="N57" s="282"/>
    </row>
    <row r="59" spans="1:15" ht="57.6" customHeight="1">
      <c r="A59" s="271" t="s">
        <v>128</v>
      </c>
      <c r="B59" s="271"/>
      <c r="C59" s="271"/>
      <c r="D59" s="271"/>
      <c r="E59" s="271"/>
      <c r="F59" s="271"/>
      <c r="G59" s="271"/>
      <c r="H59" s="271"/>
      <c r="I59" s="271"/>
      <c r="J59" s="271"/>
      <c r="K59" s="271"/>
      <c r="L59" s="271"/>
      <c r="M59" s="271"/>
      <c r="N59" s="271"/>
    </row>
    <row r="61" spans="1:15" ht="42.6" customHeight="1">
      <c r="A61" s="271" t="s">
        <v>64</v>
      </c>
      <c r="B61" s="271"/>
      <c r="C61" s="271"/>
      <c r="D61" s="271"/>
      <c r="E61" s="271"/>
      <c r="F61" s="271"/>
      <c r="G61" s="271"/>
      <c r="H61" s="271"/>
      <c r="I61" s="271"/>
      <c r="J61" s="271"/>
      <c r="K61" s="271"/>
      <c r="L61" s="271"/>
      <c r="M61" s="271"/>
      <c r="N61" s="271"/>
    </row>
    <row r="62" spans="1:15">
      <c r="A62" s="88" t="s">
        <v>211</v>
      </c>
    </row>
    <row r="64" spans="1:15">
      <c r="A64" s="266" t="s">
        <v>65</v>
      </c>
      <c r="B64" s="266"/>
      <c r="C64" s="266"/>
      <c r="D64" s="266"/>
      <c r="E64" s="266"/>
      <c r="F64" s="266"/>
      <c r="G64" s="266"/>
      <c r="H64" s="266"/>
      <c r="I64" s="266"/>
      <c r="J64" s="266"/>
      <c r="K64" s="266"/>
      <c r="L64" s="266"/>
      <c r="M64" s="266"/>
      <c r="N64" s="266"/>
      <c r="O64" s="266"/>
    </row>
  </sheetData>
  <sheetProtection password="ED79" sheet="1" objects="1" scenarios="1"/>
  <mergeCells count="16">
    <mergeCell ref="E5:M5"/>
    <mergeCell ref="B9:D9"/>
    <mergeCell ref="A51:N51"/>
    <mergeCell ref="A52:N52"/>
    <mergeCell ref="A53:N53"/>
    <mergeCell ref="N9:O9"/>
    <mergeCell ref="A57:N57"/>
    <mergeCell ref="A59:N59"/>
    <mergeCell ref="A61:N61"/>
    <mergeCell ref="A64:O64"/>
    <mergeCell ref="A44:N44"/>
    <mergeCell ref="A48:N48"/>
    <mergeCell ref="A49:N49"/>
    <mergeCell ref="A50:N50"/>
    <mergeCell ref="A55:N55"/>
    <mergeCell ref="A54:N54"/>
  </mergeCells>
  <pageMargins left="0.7" right="0.7" top="0.31" bottom="0.25" header="0.2" footer="0.17"/>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view="pageBreakPreview" zoomScaleNormal="80" zoomScaleSheetLayoutView="100" workbookViewId="0">
      <selection sqref="A1:I1"/>
    </sheetView>
  </sheetViews>
  <sheetFormatPr defaultRowHeight="15"/>
  <cols>
    <col min="1" max="1" width="30.42578125" bestFit="1" customWidth="1"/>
    <col min="3" max="3" width="13" customWidth="1"/>
    <col min="4" max="4" width="3.85546875" customWidth="1"/>
    <col min="5" max="5" width="11.28515625" customWidth="1"/>
    <col min="6" max="6" width="5" customWidth="1"/>
  </cols>
  <sheetData>
    <row r="1" spans="1:9" ht="15.75">
      <c r="A1" s="268" t="s">
        <v>72</v>
      </c>
      <c r="B1" s="268"/>
      <c r="C1" s="268"/>
      <c r="D1" s="268"/>
      <c r="E1" s="268"/>
      <c r="F1" s="268"/>
      <c r="G1" s="268"/>
      <c r="H1" s="268"/>
      <c r="I1" s="268"/>
    </row>
    <row r="2" spans="1:9" ht="15.75">
      <c r="A2" s="268" t="s">
        <v>215</v>
      </c>
      <c r="B2" s="268"/>
      <c r="C2" s="268"/>
      <c r="D2" s="268"/>
      <c r="E2" s="268"/>
      <c r="F2" s="268"/>
      <c r="G2" s="268"/>
      <c r="H2" s="268"/>
      <c r="I2" s="268"/>
    </row>
    <row r="3" spans="1:9" ht="15.75">
      <c r="A3" s="268" t="s">
        <v>216</v>
      </c>
      <c r="B3" s="268"/>
      <c r="C3" s="268"/>
      <c r="D3" s="268"/>
      <c r="E3" s="268"/>
      <c r="F3" s="268"/>
      <c r="G3" s="268"/>
      <c r="H3" s="268"/>
      <c r="I3" s="268"/>
    </row>
    <row r="4" spans="1:9" ht="15.75">
      <c r="A4" s="268" t="s">
        <v>1</v>
      </c>
      <c r="B4" s="268"/>
      <c r="C4" s="268"/>
      <c r="D4" s="268"/>
      <c r="E4" s="268"/>
      <c r="F4" s="268"/>
      <c r="G4" s="268"/>
      <c r="H4" s="268"/>
      <c r="I4" s="268"/>
    </row>
    <row r="5" spans="1:9" ht="15.75">
      <c r="A5" s="268" t="s">
        <v>2</v>
      </c>
      <c r="B5" s="268"/>
      <c r="C5" s="268"/>
      <c r="D5" s="268"/>
      <c r="E5" s="268"/>
      <c r="F5" s="268"/>
      <c r="G5" s="268"/>
      <c r="H5" s="268"/>
      <c r="I5" s="268"/>
    </row>
    <row r="6" spans="1:9">
      <c r="A6" s="88"/>
      <c r="B6" s="88"/>
      <c r="C6" s="88"/>
      <c r="D6" s="88"/>
      <c r="E6" s="88"/>
      <c r="F6" s="88"/>
      <c r="G6" s="88"/>
    </row>
    <row r="7" spans="1:9">
      <c r="A7" s="91" t="s">
        <v>90</v>
      </c>
      <c r="B7" s="88"/>
      <c r="C7" s="88"/>
      <c r="D7" s="88"/>
      <c r="E7" s="88"/>
      <c r="F7" s="88"/>
      <c r="G7" s="88"/>
    </row>
    <row r="8" spans="1:9" ht="15.75" thickBot="1">
      <c r="A8" s="88"/>
      <c r="B8" s="88"/>
      <c r="C8" s="212" t="s">
        <v>115</v>
      </c>
      <c r="D8" s="88"/>
      <c r="E8" s="212" t="s">
        <v>116</v>
      </c>
      <c r="F8" s="213"/>
      <c r="G8" s="212" t="s">
        <v>217</v>
      </c>
    </row>
    <row r="9" spans="1:9">
      <c r="A9" s="4" t="s">
        <v>66</v>
      </c>
      <c r="B9" s="88"/>
      <c r="C9" s="89">
        <v>653</v>
      </c>
      <c r="D9" s="88"/>
      <c r="E9" s="222">
        <v>663</v>
      </c>
      <c r="F9" s="88"/>
      <c r="G9" s="89">
        <v>564</v>
      </c>
    </row>
    <row r="10" spans="1:9">
      <c r="A10" s="4" t="s">
        <v>218</v>
      </c>
      <c r="B10" s="88"/>
      <c r="C10" s="223">
        <v>0.60299999999999998</v>
      </c>
      <c r="D10" s="88"/>
      <c r="E10" s="224">
        <v>0.57699999999999996</v>
      </c>
      <c r="F10" s="88"/>
      <c r="G10" s="223">
        <v>0.59072267107707499</v>
      </c>
    </row>
    <row r="11" spans="1:9">
      <c r="A11" s="4" t="s">
        <v>219</v>
      </c>
      <c r="B11" s="88"/>
      <c r="C11" s="222">
        <v>137</v>
      </c>
      <c r="D11" s="88"/>
      <c r="E11" s="89">
        <v>145</v>
      </c>
      <c r="F11" s="88"/>
      <c r="G11" s="222">
        <v>104</v>
      </c>
    </row>
    <row r="12" spans="1:9">
      <c r="A12" s="4"/>
      <c r="B12" s="88"/>
      <c r="C12" s="222"/>
      <c r="D12" s="88"/>
      <c r="E12" s="89"/>
      <c r="F12" s="88"/>
      <c r="G12" s="222"/>
    </row>
    <row r="13" spans="1:9">
      <c r="A13" s="4"/>
      <c r="B13" s="88"/>
      <c r="C13" s="225"/>
      <c r="D13" s="88"/>
      <c r="E13" s="12"/>
      <c r="F13" s="88"/>
      <c r="G13" s="225"/>
    </row>
    <row r="14" spans="1:9">
      <c r="A14" s="88"/>
      <c r="B14" s="88"/>
      <c r="C14" s="13"/>
      <c r="D14" s="88"/>
      <c r="E14" s="88"/>
      <c r="F14" s="88"/>
      <c r="G14" s="13"/>
    </row>
    <row r="15" spans="1:9">
      <c r="A15" s="88"/>
      <c r="B15" s="88"/>
      <c r="C15" s="13"/>
      <c r="D15" s="88"/>
      <c r="E15" s="88"/>
      <c r="F15" s="88"/>
      <c r="G15" s="13"/>
    </row>
    <row r="16" spans="1:9">
      <c r="A16" s="91" t="s">
        <v>220</v>
      </c>
      <c r="B16" s="88"/>
      <c r="C16" s="13"/>
      <c r="D16" s="88"/>
      <c r="E16" s="88"/>
      <c r="F16" s="88"/>
      <c r="G16" s="13"/>
    </row>
    <row r="17" spans="1:9" ht="15.75" thickBot="1">
      <c r="A17" s="88"/>
      <c r="B17" s="88"/>
      <c r="C17" s="212" t="s">
        <v>115</v>
      </c>
      <c r="D17" s="88"/>
      <c r="E17" s="212" t="s">
        <v>116</v>
      </c>
      <c r="F17" s="213"/>
      <c r="G17" s="212" t="s">
        <v>217</v>
      </c>
    </row>
    <row r="18" spans="1:9">
      <c r="A18" s="4" t="s">
        <v>66</v>
      </c>
      <c r="B18" s="88"/>
      <c r="C18" s="89">
        <v>103</v>
      </c>
      <c r="D18" s="88"/>
      <c r="E18" s="222">
        <v>99</v>
      </c>
      <c r="F18" s="88"/>
      <c r="G18" s="222">
        <v>101</v>
      </c>
    </row>
    <row r="19" spans="1:9">
      <c r="A19" s="4" t="s">
        <v>218</v>
      </c>
      <c r="B19" s="88"/>
      <c r="C19" s="223">
        <v>0.43099999999999999</v>
      </c>
      <c r="D19" s="88"/>
      <c r="E19" s="224">
        <v>0.45</v>
      </c>
      <c r="F19" s="88"/>
      <c r="G19" s="223">
        <v>0.42702223898049141</v>
      </c>
    </row>
    <row r="20" spans="1:9">
      <c r="A20" s="4" t="s">
        <v>219</v>
      </c>
      <c r="B20" s="88"/>
      <c r="C20" s="222">
        <v>20</v>
      </c>
      <c r="D20" s="88"/>
      <c r="E20" s="89">
        <v>23</v>
      </c>
      <c r="F20" s="88"/>
      <c r="G20" s="222">
        <v>20</v>
      </c>
    </row>
    <row r="21" spans="1:9">
      <c r="A21" s="4"/>
      <c r="B21" s="88"/>
      <c r="C21" s="89"/>
      <c r="D21" s="88"/>
      <c r="E21" s="89"/>
      <c r="F21" s="88"/>
      <c r="G21" s="89"/>
    </row>
    <row r="22" spans="1:9">
      <c r="A22" s="4"/>
      <c r="B22" s="88"/>
      <c r="C22" s="12"/>
      <c r="D22" s="88"/>
      <c r="E22" s="12"/>
      <c r="F22" s="88"/>
      <c r="G22" s="12"/>
    </row>
    <row r="24" spans="1:9" ht="81" customHeight="1">
      <c r="A24" s="271" t="s">
        <v>221</v>
      </c>
      <c r="B24" s="271"/>
      <c r="C24" s="271"/>
      <c r="D24" s="271"/>
      <c r="E24" s="271"/>
      <c r="F24" s="271"/>
      <c r="G24" s="271"/>
      <c r="H24" s="271"/>
      <c r="I24" s="271"/>
    </row>
    <row r="25" spans="1:9" ht="48" customHeight="1">
      <c r="A25" s="271" t="s">
        <v>222</v>
      </c>
      <c r="B25" s="271"/>
      <c r="C25" s="271"/>
      <c r="D25" s="271"/>
      <c r="E25" s="271"/>
      <c r="F25" s="271"/>
      <c r="G25" s="271"/>
      <c r="H25" s="271"/>
      <c r="I25" s="271"/>
    </row>
    <row r="26" spans="1:9">
      <c r="A26" s="88"/>
      <c r="B26" s="88"/>
      <c r="C26" s="88"/>
      <c r="D26" s="88"/>
      <c r="E26" s="88"/>
      <c r="F26" s="88"/>
      <c r="G26" s="88"/>
      <c r="H26" s="88"/>
      <c r="I26" s="88"/>
    </row>
    <row r="27" spans="1:9">
      <c r="A27" s="88" t="s">
        <v>223</v>
      </c>
      <c r="B27" s="88"/>
      <c r="C27" s="88"/>
      <c r="D27" s="88"/>
      <c r="E27" s="88"/>
      <c r="F27" s="88"/>
      <c r="G27" s="88"/>
      <c r="H27" s="88"/>
      <c r="I27" s="88"/>
    </row>
    <row r="28" spans="1:9">
      <c r="A28" s="88"/>
      <c r="B28" s="88"/>
      <c r="C28" s="88"/>
      <c r="D28" s="88"/>
      <c r="E28" s="88"/>
      <c r="F28" s="88"/>
      <c r="G28" s="88"/>
      <c r="H28" s="88"/>
      <c r="I28" s="88"/>
    </row>
    <row r="29" spans="1:9">
      <c r="A29" s="88"/>
      <c r="B29" s="88"/>
      <c r="C29" s="88"/>
      <c r="D29" s="88"/>
      <c r="E29" s="88"/>
      <c r="F29" s="88"/>
      <c r="G29" s="88"/>
      <c r="H29" s="88"/>
      <c r="I29" s="88"/>
    </row>
    <row r="30" spans="1:9">
      <c r="A30" s="88"/>
      <c r="B30" s="88"/>
      <c r="C30" s="88"/>
      <c r="D30" s="88"/>
      <c r="E30" s="88"/>
      <c r="F30" s="88"/>
      <c r="G30" s="88"/>
      <c r="H30" s="88"/>
      <c r="I30" s="88"/>
    </row>
    <row r="31" spans="1:9">
      <c r="A31" s="266" t="s">
        <v>132</v>
      </c>
      <c r="B31" s="266"/>
      <c r="C31" s="266"/>
      <c r="D31" s="266"/>
      <c r="E31" s="266"/>
      <c r="F31" s="266"/>
      <c r="G31" s="266"/>
      <c r="H31" s="266"/>
      <c r="I31" s="266"/>
    </row>
  </sheetData>
  <sheetProtection password="ED79" sheet="1" objects="1" scenarios="1"/>
  <mergeCells count="8">
    <mergeCell ref="A25:I25"/>
    <mergeCell ref="A31:I31"/>
    <mergeCell ref="A1:I1"/>
    <mergeCell ref="A2:I2"/>
    <mergeCell ref="A3:I3"/>
    <mergeCell ref="A4:I4"/>
    <mergeCell ref="A5:I5"/>
    <mergeCell ref="A24:I24"/>
  </mergeCells>
  <pageMargins left="0.7" right="0.7" top="0.75" bottom="0.75" header="0.3" footer="0.3"/>
  <pageSetup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zoomScaleNormal="80" zoomScaleSheetLayoutView="100" workbookViewId="0">
      <selection sqref="A1:M1"/>
    </sheetView>
  </sheetViews>
  <sheetFormatPr defaultRowHeight="12.75"/>
  <cols>
    <col min="1" max="1" width="51" style="88" bestFit="1" customWidth="1"/>
    <col min="2" max="2" width="9.140625" style="88" bestFit="1" customWidth="1"/>
    <col min="3" max="3" width="2.140625" style="138" customWidth="1"/>
    <col min="4" max="4" width="8.7109375" style="88" bestFit="1" customWidth="1"/>
    <col min="5" max="5" width="1.85546875" style="88" customWidth="1"/>
    <col min="6" max="6" width="11.42578125" style="88" bestFit="1" customWidth="1"/>
    <col min="7" max="7" width="5" style="88" customWidth="1"/>
    <col min="8" max="8" width="9.140625" style="88"/>
    <col min="9" max="9" width="2.28515625" style="88" customWidth="1"/>
    <col min="10" max="10" width="9.140625" style="88"/>
    <col min="11" max="11" width="2.140625" style="88" customWidth="1"/>
    <col min="12" max="16384" width="9.140625" style="88"/>
  </cols>
  <sheetData>
    <row r="1" spans="1:13" ht="15.75">
      <c r="A1" s="268" t="s">
        <v>72</v>
      </c>
      <c r="B1" s="268"/>
      <c r="C1" s="268"/>
      <c r="D1" s="268"/>
      <c r="E1" s="268"/>
      <c r="F1" s="268"/>
      <c r="G1" s="268"/>
      <c r="H1" s="268"/>
      <c r="I1" s="268"/>
      <c r="J1" s="268"/>
      <c r="K1" s="268"/>
      <c r="L1" s="268"/>
      <c r="M1" s="268"/>
    </row>
    <row r="2" spans="1:13" ht="15.75">
      <c r="A2" s="289" t="s">
        <v>246</v>
      </c>
      <c r="B2" s="289"/>
      <c r="C2" s="289"/>
      <c r="D2" s="289"/>
      <c r="E2" s="289"/>
      <c r="F2" s="289"/>
      <c r="G2" s="289"/>
      <c r="H2" s="289"/>
      <c r="I2" s="289"/>
      <c r="J2" s="289"/>
      <c r="K2" s="289"/>
      <c r="L2" s="289"/>
      <c r="M2" s="289"/>
    </row>
    <row r="3" spans="1:13" ht="15.75">
      <c r="A3" s="290" t="s">
        <v>122</v>
      </c>
      <c r="B3" s="290"/>
      <c r="C3" s="290"/>
      <c r="D3" s="290"/>
      <c r="E3" s="290"/>
      <c r="F3" s="290"/>
      <c r="G3" s="290"/>
      <c r="H3" s="290"/>
      <c r="I3" s="290"/>
      <c r="J3" s="290"/>
      <c r="K3" s="290"/>
      <c r="L3" s="290"/>
      <c r="M3" s="290"/>
    </row>
    <row r="4" spans="1:13" ht="15.75">
      <c r="A4" s="290" t="s">
        <v>1</v>
      </c>
      <c r="B4" s="290"/>
      <c r="C4" s="290"/>
      <c r="D4" s="290"/>
      <c r="E4" s="290"/>
      <c r="F4" s="290"/>
      <c r="G4" s="290"/>
      <c r="H4" s="290"/>
      <c r="I4" s="290"/>
      <c r="J4" s="290"/>
      <c r="K4" s="290"/>
      <c r="L4" s="290"/>
      <c r="M4" s="290"/>
    </row>
    <row r="5" spans="1:13" ht="15.75">
      <c r="A5" s="289" t="s">
        <v>2</v>
      </c>
      <c r="B5" s="289"/>
      <c r="C5" s="289"/>
      <c r="D5" s="289"/>
      <c r="E5" s="289"/>
      <c r="F5" s="289"/>
      <c r="G5" s="289"/>
      <c r="H5" s="289"/>
      <c r="I5" s="289"/>
      <c r="J5" s="289"/>
      <c r="K5" s="289"/>
      <c r="L5" s="289"/>
      <c r="M5" s="289"/>
    </row>
    <row r="6" spans="1:13">
      <c r="A6" s="121"/>
      <c r="B6" s="122"/>
      <c r="C6" s="123"/>
      <c r="D6" s="123"/>
      <c r="E6" s="123"/>
      <c r="F6" s="147"/>
    </row>
    <row r="7" spans="1:13">
      <c r="A7" s="121"/>
      <c r="B7" s="122"/>
      <c r="C7" s="123"/>
      <c r="D7" s="123"/>
      <c r="E7" s="123"/>
      <c r="F7" s="124"/>
    </row>
    <row r="8" spans="1:13">
      <c r="A8" s="122"/>
      <c r="B8" s="122"/>
      <c r="C8" s="123"/>
      <c r="D8" s="123"/>
      <c r="E8" s="123"/>
      <c r="F8" s="125"/>
    </row>
    <row r="9" spans="1:13">
      <c r="A9" s="126"/>
      <c r="B9" s="122"/>
      <c r="C9" s="123"/>
      <c r="D9" s="123"/>
      <c r="E9" s="123"/>
      <c r="F9" s="127" t="s">
        <v>3</v>
      </c>
      <c r="H9" s="122"/>
      <c r="I9" s="123"/>
      <c r="J9" s="123"/>
      <c r="K9" s="123"/>
      <c r="L9" s="127" t="s">
        <v>3</v>
      </c>
    </row>
    <row r="10" spans="1:13" ht="13.5" thickBot="1">
      <c r="A10" s="126"/>
      <c r="B10" s="128" t="s">
        <v>115</v>
      </c>
      <c r="C10" s="123"/>
      <c r="D10" s="128" t="s">
        <v>116</v>
      </c>
      <c r="E10" s="123"/>
      <c r="F10" s="130" t="s">
        <v>4</v>
      </c>
      <c r="H10" s="128" t="s">
        <v>129</v>
      </c>
      <c r="I10" s="129"/>
      <c r="J10" s="128" t="s">
        <v>130</v>
      </c>
      <c r="K10" s="129"/>
      <c r="L10" s="130" t="s">
        <v>4</v>
      </c>
    </row>
    <row r="11" spans="1:13" ht="21" customHeight="1">
      <c r="A11" s="131" t="s">
        <v>123</v>
      </c>
      <c r="B11" s="136">
        <v>750</v>
      </c>
      <c r="C11" s="129"/>
      <c r="D11" s="136">
        <v>762</v>
      </c>
      <c r="E11" s="129"/>
      <c r="F11" s="133">
        <v>-0.02</v>
      </c>
      <c r="H11" s="136">
        <v>2856</v>
      </c>
      <c r="I11" s="129"/>
      <c r="J11" s="136">
        <v>2933</v>
      </c>
      <c r="K11" s="129"/>
      <c r="L11" s="133">
        <v>-2.6252983293556086E-2</v>
      </c>
    </row>
    <row r="12" spans="1:13" ht="19.149999999999999" customHeight="1">
      <c r="A12" s="134" t="s">
        <v>126</v>
      </c>
      <c r="B12" s="132">
        <v>6</v>
      </c>
      <c r="C12" s="129"/>
      <c r="D12" s="93" t="s">
        <v>108</v>
      </c>
      <c r="E12" s="129"/>
      <c r="F12" s="92" t="s">
        <v>108</v>
      </c>
      <c r="H12" s="132">
        <v>6</v>
      </c>
      <c r="I12" s="129"/>
      <c r="J12" s="93" t="s">
        <v>108</v>
      </c>
      <c r="K12" s="129"/>
      <c r="L12" s="92" t="s">
        <v>108</v>
      </c>
    </row>
    <row r="13" spans="1:13" s="138" customFormat="1" ht="16.5" customHeight="1">
      <c r="A13" s="135" t="s">
        <v>124</v>
      </c>
      <c r="B13" s="136">
        <f>SUM(B11:B12)</f>
        <v>756</v>
      </c>
      <c r="C13" s="137"/>
      <c r="D13" s="136">
        <f>SUM(D11:D12)</f>
        <v>762</v>
      </c>
      <c r="E13" s="137"/>
      <c r="F13" s="133">
        <v>-0.01</v>
      </c>
      <c r="H13" s="136">
        <f>SUM(H11:H12)</f>
        <v>2862</v>
      </c>
      <c r="I13" s="137"/>
      <c r="J13" s="136">
        <f>SUM(J11:J12)</f>
        <v>2933</v>
      </c>
      <c r="K13" s="137"/>
      <c r="L13" s="133">
        <v>-0.02</v>
      </c>
    </row>
    <row r="14" spans="1:13" s="50" customFormat="1" ht="19.350000000000001" customHeight="1">
      <c r="A14" s="139" t="s">
        <v>137</v>
      </c>
      <c r="B14" s="184">
        <v>28</v>
      </c>
      <c r="C14" s="149"/>
      <c r="D14" s="185" t="s">
        <v>108</v>
      </c>
      <c r="E14" s="149"/>
      <c r="F14" s="92" t="s">
        <v>108</v>
      </c>
      <c r="H14" s="184">
        <v>99</v>
      </c>
      <c r="I14" s="149"/>
      <c r="J14" s="185" t="s">
        <v>108</v>
      </c>
      <c r="K14" s="149"/>
      <c r="L14" s="92" t="s">
        <v>108</v>
      </c>
    </row>
    <row r="15" spans="1:13" s="138" customFormat="1" ht="16.5" customHeight="1">
      <c r="A15" s="135" t="s">
        <v>171</v>
      </c>
      <c r="B15" s="183">
        <v>784</v>
      </c>
      <c r="C15" s="137"/>
      <c r="D15" s="183">
        <v>762</v>
      </c>
      <c r="E15" s="137"/>
      <c r="F15" s="133">
        <v>0.03</v>
      </c>
      <c r="H15" s="183">
        <v>2961</v>
      </c>
      <c r="I15" s="137"/>
      <c r="J15" s="183">
        <v>2933</v>
      </c>
      <c r="K15" s="137"/>
      <c r="L15" s="133">
        <f>(H15-J15)/J15</f>
        <v>9.5465393794749408E-3</v>
      </c>
    </row>
    <row r="16" spans="1:13" ht="28.15" customHeight="1">
      <c r="A16" s="139" t="s">
        <v>170</v>
      </c>
      <c r="B16" s="93">
        <v>-32</v>
      </c>
      <c r="C16" s="140"/>
      <c r="D16" s="93" t="s">
        <v>108</v>
      </c>
      <c r="E16" s="140"/>
      <c r="F16" s="92" t="s">
        <v>108</v>
      </c>
      <c r="H16" s="93">
        <v>-36</v>
      </c>
      <c r="I16" s="140"/>
      <c r="J16" s="93" t="s">
        <v>108</v>
      </c>
      <c r="K16" s="140"/>
      <c r="L16" s="92" t="s">
        <v>108</v>
      </c>
    </row>
    <row r="17" spans="1:13" ht="19.149999999999999" customHeight="1" thickBot="1">
      <c r="A17" s="131" t="s">
        <v>131</v>
      </c>
      <c r="B17" s="141">
        <f>B15+B16</f>
        <v>752</v>
      </c>
      <c r="C17" s="140"/>
      <c r="D17" s="141">
        <v>762</v>
      </c>
      <c r="E17" s="140"/>
      <c r="F17" s="142">
        <v>-0.01</v>
      </c>
      <c r="H17" s="141">
        <v>2925</v>
      </c>
      <c r="I17" s="140"/>
      <c r="J17" s="141">
        <f>J15</f>
        <v>2933</v>
      </c>
      <c r="K17" s="140"/>
      <c r="L17" s="92" t="s">
        <v>134</v>
      </c>
    </row>
    <row r="18" spans="1:13" ht="13.5" thickTop="1">
      <c r="A18" s="143"/>
      <c r="B18" s="137"/>
      <c r="C18" s="137"/>
      <c r="D18" s="137"/>
      <c r="E18" s="137"/>
      <c r="F18" s="133"/>
    </row>
    <row r="19" spans="1:13">
      <c r="A19" s="143"/>
      <c r="B19" s="137"/>
      <c r="C19" s="137"/>
      <c r="D19" s="137"/>
      <c r="E19" s="137"/>
      <c r="F19" s="133"/>
    </row>
    <row r="20" spans="1:13">
      <c r="C20" s="88"/>
      <c r="E20" s="137"/>
      <c r="F20" s="133"/>
    </row>
    <row r="21" spans="1:13">
      <c r="A21" s="143"/>
      <c r="B21" s="137"/>
      <c r="C21" s="137"/>
      <c r="D21" s="137"/>
      <c r="E21" s="137"/>
      <c r="F21" s="144"/>
    </row>
    <row r="23" spans="1:13" ht="21.75" customHeight="1">
      <c r="A23" s="271" t="s">
        <v>238</v>
      </c>
      <c r="B23" s="271"/>
      <c r="C23" s="271"/>
      <c r="D23" s="271"/>
      <c r="E23" s="271"/>
      <c r="F23" s="271"/>
      <c r="G23" s="271"/>
      <c r="H23" s="271"/>
      <c r="I23" s="271"/>
      <c r="J23" s="271"/>
      <c r="K23" s="271"/>
      <c r="L23" s="271"/>
      <c r="M23" s="271"/>
    </row>
    <row r="25" spans="1:13" ht="19.899999999999999" customHeight="1">
      <c r="A25" s="287" t="s">
        <v>138</v>
      </c>
      <c r="B25" s="287"/>
      <c r="C25" s="287"/>
      <c r="D25" s="287"/>
      <c r="E25" s="287"/>
      <c r="F25" s="287"/>
      <c r="G25" s="287"/>
      <c r="H25" s="287"/>
      <c r="I25" s="287"/>
      <c r="J25" s="287"/>
      <c r="K25" s="287"/>
      <c r="L25" s="287"/>
      <c r="M25" s="287"/>
    </row>
    <row r="26" spans="1:13">
      <c r="A26" s="145"/>
      <c r="B26" s="137"/>
      <c r="C26" s="137"/>
      <c r="D26" s="137"/>
      <c r="E26" s="137"/>
      <c r="F26" s="48"/>
    </row>
    <row r="27" spans="1:13" ht="75.599999999999994" customHeight="1">
      <c r="A27" s="287" t="s">
        <v>125</v>
      </c>
      <c r="B27" s="287"/>
      <c r="C27" s="287"/>
      <c r="D27" s="287"/>
      <c r="E27" s="287"/>
      <c r="F27" s="287"/>
      <c r="G27" s="287"/>
      <c r="H27" s="287"/>
      <c r="I27" s="287"/>
      <c r="J27" s="287"/>
      <c r="K27" s="287"/>
      <c r="L27" s="287"/>
      <c r="M27" s="287"/>
    </row>
    <row r="28" spans="1:13">
      <c r="A28" s="145"/>
      <c r="B28" s="137"/>
      <c r="C28" s="137"/>
      <c r="D28" s="137"/>
      <c r="E28" s="137"/>
      <c r="F28" s="48"/>
    </row>
    <row r="29" spans="1:13">
      <c r="B29" s="137"/>
      <c r="C29" s="137"/>
      <c r="D29" s="137"/>
      <c r="E29" s="137"/>
      <c r="F29" s="48"/>
    </row>
    <row r="30" spans="1:13">
      <c r="A30" s="288" t="s">
        <v>161</v>
      </c>
      <c r="B30" s="288"/>
      <c r="C30" s="288"/>
      <c r="D30" s="288"/>
      <c r="E30" s="288"/>
      <c r="F30" s="288"/>
      <c r="G30" s="288"/>
      <c r="H30" s="288"/>
      <c r="I30" s="288"/>
      <c r="J30" s="288"/>
      <c r="K30" s="288"/>
      <c r="L30" s="288"/>
      <c r="M30" s="288"/>
    </row>
    <row r="31" spans="1:13">
      <c r="B31" s="146"/>
      <c r="C31" s="146"/>
      <c r="D31" s="137"/>
      <c r="E31" s="137"/>
      <c r="F31" s="48"/>
    </row>
    <row r="32" spans="1:13">
      <c r="C32" s="88"/>
    </row>
    <row r="33" spans="1:12">
      <c r="A33" s="266" t="s">
        <v>162</v>
      </c>
      <c r="B33" s="266"/>
      <c r="C33" s="266"/>
      <c r="D33" s="266"/>
      <c r="E33" s="266"/>
      <c r="F33" s="266"/>
      <c r="G33" s="266"/>
      <c r="H33" s="266"/>
      <c r="I33" s="266"/>
      <c r="J33" s="266"/>
      <c r="K33" s="266"/>
      <c r="L33" s="266"/>
    </row>
  </sheetData>
  <sheetProtection password="ED79" sheet="1" objects="1" scenarios="1"/>
  <mergeCells count="10">
    <mergeCell ref="A33:L33"/>
    <mergeCell ref="A1:M1"/>
    <mergeCell ref="A27:M27"/>
    <mergeCell ref="A30:M30"/>
    <mergeCell ref="A2:M2"/>
    <mergeCell ref="A3:M3"/>
    <mergeCell ref="A4:M4"/>
    <mergeCell ref="A5:M5"/>
    <mergeCell ref="A23:M23"/>
    <mergeCell ref="A25:M25"/>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Normal="80" zoomScaleSheetLayoutView="100" workbookViewId="0">
      <selection sqref="A1:L1"/>
    </sheetView>
  </sheetViews>
  <sheetFormatPr defaultRowHeight="14.25"/>
  <cols>
    <col min="1" max="1" width="31.7109375" style="116" customWidth="1"/>
    <col min="2" max="3" width="11.140625" style="116" customWidth="1"/>
    <col min="4" max="4" width="15.42578125" style="116" customWidth="1"/>
    <col min="5" max="5" width="3.7109375" style="116" customWidth="1"/>
    <col min="6" max="6" width="18.85546875" style="116" customWidth="1"/>
    <col min="7" max="7" width="6.28515625" style="116" customWidth="1"/>
    <col min="8" max="8" width="17.5703125" style="116" customWidth="1"/>
    <col min="9" max="9" width="3.7109375" style="116" customWidth="1"/>
    <col min="10" max="11" width="11.140625" style="116" customWidth="1"/>
    <col min="12" max="12" width="15.42578125" style="116" customWidth="1"/>
    <col min="13" max="13" width="9.140625" style="116"/>
    <col min="14" max="14" width="9.140625" style="116" customWidth="1"/>
    <col min="15" max="16384" width="9.140625" style="116"/>
  </cols>
  <sheetData>
    <row r="1" spans="1:12" ht="15.75" customHeight="1">
      <c r="A1" s="268" t="s">
        <v>72</v>
      </c>
      <c r="B1" s="268"/>
      <c r="C1" s="268"/>
      <c r="D1" s="268"/>
      <c r="E1" s="268"/>
      <c r="F1" s="268"/>
      <c r="G1" s="268"/>
      <c r="H1" s="268"/>
      <c r="I1" s="268"/>
      <c r="J1" s="268"/>
      <c r="K1" s="268"/>
      <c r="L1" s="268"/>
    </row>
    <row r="2" spans="1:12" ht="15.75" customHeight="1">
      <c r="A2" s="268" t="s">
        <v>224</v>
      </c>
      <c r="B2" s="268"/>
      <c r="C2" s="268"/>
      <c r="D2" s="268"/>
      <c r="E2" s="268"/>
      <c r="F2" s="268"/>
      <c r="G2" s="268"/>
      <c r="H2" s="268"/>
      <c r="I2" s="268"/>
      <c r="J2" s="268"/>
      <c r="K2" s="268"/>
      <c r="L2" s="268"/>
    </row>
    <row r="3" spans="1:12" ht="15.75" customHeight="1">
      <c r="A3" s="268" t="s">
        <v>246</v>
      </c>
      <c r="B3" s="268"/>
      <c r="C3" s="268"/>
      <c r="D3" s="268"/>
      <c r="E3" s="268"/>
      <c r="F3" s="268"/>
      <c r="G3" s="268"/>
      <c r="H3" s="268"/>
      <c r="I3" s="268"/>
      <c r="J3" s="268"/>
      <c r="K3" s="268"/>
      <c r="L3" s="268"/>
    </row>
    <row r="4" spans="1:12" ht="15.75" customHeight="1">
      <c r="A4" s="268" t="s">
        <v>167</v>
      </c>
      <c r="B4" s="268"/>
      <c r="C4" s="268"/>
      <c r="D4" s="268"/>
      <c r="E4" s="268"/>
      <c r="F4" s="268"/>
      <c r="G4" s="268"/>
      <c r="H4" s="268"/>
      <c r="I4" s="268"/>
      <c r="J4" s="268"/>
      <c r="K4" s="268"/>
      <c r="L4" s="268"/>
    </row>
    <row r="5" spans="1:12" ht="15.75" customHeight="1">
      <c r="A5" s="268" t="s">
        <v>1</v>
      </c>
      <c r="B5" s="268"/>
      <c r="C5" s="268"/>
      <c r="D5" s="268"/>
      <c r="E5" s="268"/>
      <c r="F5" s="268"/>
      <c r="G5" s="268"/>
      <c r="H5" s="268"/>
      <c r="I5" s="268"/>
      <c r="J5" s="268"/>
      <c r="K5" s="268"/>
      <c r="L5" s="268"/>
    </row>
    <row r="6" spans="1:12" ht="15.75" customHeight="1">
      <c r="A6" s="268" t="s">
        <v>2</v>
      </c>
      <c r="B6" s="268"/>
      <c r="C6" s="268"/>
      <c r="D6" s="268"/>
      <c r="E6" s="268"/>
      <c r="F6" s="268"/>
      <c r="G6" s="268"/>
      <c r="H6" s="268"/>
      <c r="I6" s="268"/>
      <c r="J6" s="268"/>
      <c r="K6" s="268"/>
      <c r="L6" s="268"/>
    </row>
    <row r="7" spans="1:12" ht="15.75" customHeight="1"/>
    <row r="8" spans="1:12" s="88" customFormat="1" ht="15" customHeight="1">
      <c r="B8" s="116"/>
      <c r="C8" s="116"/>
      <c r="D8" s="116"/>
      <c r="E8" s="116"/>
      <c r="F8" s="116"/>
      <c r="G8" s="116"/>
      <c r="H8" s="116"/>
      <c r="I8" s="116"/>
      <c r="J8" s="116"/>
      <c r="K8" s="116"/>
      <c r="L8" s="116"/>
    </row>
    <row r="9" spans="1:12" s="88" customFormat="1" ht="12.75"/>
    <row r="10" spans="1:12" s="88" customFormat="1" ht="40.5" thickBot="1">
      <c r="B10" s="291" t="s">
        <v>147</v>
      </c>
      <c r="C10" s="291"/>
      <c r="D10" s="291"/>
      <c r="E10" s="91"/>
      <c r="F10" s="164" t="s">
        <v>148</v>
      </c>
      <c r="G10" s="165"/>
      <c r="H10" s="11" t="s">
        <v>149</v>
      </c>
      <c r="I10" s="91"/>
      <c r="J10" s="291" t="s">
        <v>131</v>
      </c>
      <c r="K10" s="291"/>
      <c r="L10" s="291"/>
    </row>
    <row r="11" spans="1:12" s="88" customFormat="1" ht="12.75">
      <c r="D11" s="163" t="s">
        <v>150</v>
      </c>
      <c r="L11" s="163" t="s">
        <v>150</v>
      </c>
    </row>
    <row r="12" spans="1:12" s="88" customFormat="1" ht="13.5" thickBot="1">
      <c r="A12" s="166" t="s">
        <v>151</v>
      </c>
      <c r="B12" s="128" t="s">
        <v>115</v>
      </c>
      <c r="C12" s="118" t="s">
        <v>116</v>
      </c>
      <c r="D12" s="118" t="s">
        <v>152</v>
      </c>
      <c r="F12" s="118" t="s">
        <v>115</v>
      </c>
      <c r="G12" s="124"/>
      <c r="H12" s="118" t="s">
        <v>115</v>
      </c>
      <c r="J12" s="118" t="s">
        <v>115</v>
      </c>
      <c r="K12" s="118" t="s">
        <v>116</v>
      </c>
      <c r="L12" s="118" t="s">
        <v>152</v>
      </c>
    </row>
    <row r="13" spans="1:12" s="88" customFormat="1" ht="12.75">
      <c r="A13" s="166"/>
      <c r="B13" s="129"/>
      <c r="C13" s="236"/>
      <c r="D13" s="236"/>
      <c r="F13" s="236"/>
      <c r="G13" s="236"/>
      <c r="H13" s="236"/>
      <c r="J13" s="236"/>
      <c r="K13" s="236"/>
      <c r="L13" s="236"/>
    </row>
    <row r="14" spans="1:12" s="88" customFormat="1" ht="12.75">
      <c r="A14" s="88" t="s">
        <v>153</v>
      </c>
      <c r="B14" s="237">
        <v>294</v>
      </c>
      <c r="C14" s="237">
        <v>304</v>
      </c>
      <c r="D14" s="12">
        <v>-0.03</v>
      </c>
      <c r="F14" s="237">
        <v>10</v>
      </c>
      <c r="G14" s="90"/>
      <c r="H14" s="237">
        <v>-2</v>
      </c>
      <c r="J14" s="237">
        <v>286</v>
      </c>
      <c r="K14" s="237">
        <v>304</v>
      </c>
      <c r="L14" s="12">
        <v>-0.06</v>
      </c>
    </row>
    <row r="15" spans="1:12" s="88" customFormat="1" ht="12.75">
      <c r="A15" s="88" t="s">
        <v>154</v>
      </c>
      <c r="B15" s="90">
        <v>137</v>
      </c>
      <c r="C15" s="90">
        <v>144</v>
      </c>
      <c r="D15" s="12">
        <v>-0.05</v>
      </c>
      <c r="F15" s="90">
        <v>8</v>
      </c>
      <c r="G15" s="90"/>
      <c r="H15" s="90">
        <v>-10</v>
      </c>
      <c r="J15" s="90">
        <v>139</v>
      </c>
      <c r="K15" s="90">
        <v>144</v>
      </c>
      <c r="L15" s="12">
        <v>-0.03</v>
      </c>
    </row>
    <row r="16" spans="1:12" s="88" customFormat="1" ht="12.75">
      <c r="A16" s="88" t="s">
        <v>155</v>
      </c>
      <c r="B16" s="90">
        <v>79</v>
      </c>
      <c r="C16" s="90">
        <v>86</v>
      </c>
      <c r="D16" s="12">
        <v>-0.08</v>
      </c>
      <c r="F16" s="90">
        <v>0</v>
      </c>
      <c r="G16" s="90"/>
      <c r="H16" s="90">
        <v>-10</v>
      </c>
      <c r="J16" s="90">
        <v>89</v>
      </c>
      <c r="K16" s="90">
        <v>86</v>
      </c>
      <c r="L16" s="12">
        <v>0.02</v>
      </c>
    </row>
    <row r="17" spans="1:12" s="88" customFormat="1" ht="12.75">
      <c r="A17" s="88" t="s">
        <v>156</v>
      </c>
      <c r="B17" s="167">
        <v>246</v>
      </c>
      <c r="C17" s="167">
        <v>228</v>
      </c>
      <c r="D17" s="12">
        <v>0.08</v>
      </c>
      <c r="F17" s="167">
        <v>14</v>
      </c>
      <c r="G17" s="168"/>
      <c r="H17" s="167">
        <v>-6</v>
      </c>
      <c r="J17" s="167">
        <v>238</v>
      </c>
      <c r="K17" s="167">
        <v>228</v>
      </c>
      <c r="L17" s="12">
        <v>0.05</v>
      </c>
    </row>
    <row r="18" spans="1:12" s="88" customFormat="1" ht="12.75">
      <c r="A18" s="73" t="s">
        <v>157</v>
      </c>
      <c r="B18" s="89">
        <f>SUM(B14:B17)</f>
        <v>756</v>
      </c>
      <c r="C18" s="89">
        <f>SUM(C14:C17)</f>
        <v>762</v>
      </c>
      <c r="D18" s="12">
        <v>-0.01</v>
      </c>
      <c r="F18" s="89">
        <f>SUM(F14:F17)</f>
        <v>32</v>
      </c>
      <c r="G18" s="89"/>
      <c r="H18" s="89">
        <f>SUM(H14:H17)</f>
        <v>-28</v>
      </c>
      <c r="J18" s="89">
        <f>SUM(J14:J17)</f>
        <v>752</v>
      </c>
      <c r="K18" s="89">
        <f>SUM(K14:K17)</f>
        <v>762</v>
      </c>
      <c r="L18" s="12">
        <v>-0.01</v>
      </c>
    </row>
    <row r="19" spans="1:12" s="88" customFormat="1" ht="12.75" hidden="1">
      <c r="A19" s="88" t="s">
        <v>158</v>
      </c>
      <c r="B19" s="89">
        <f>+B16+B17</f>
        <v>325</v>
      </c>
      <c r="C19" s="89">
        <f>+C16+C17</f>
        <v>314</v>
      </c>
      <c r="D19" s="12">
        <v>0.04</v>
      </c>
      <c r="F19" s="89">
        <f>+F16+F17</f>
        <v>14</v>
      </c>
      <c r="G19" s="89"/>
      <c r="H19" s="89">
        <f>+H16+H17</f>
        <v>-16</v>
      </c>
      <c r="J19" s="89">
        <f>+J16+J17</f>
        <v>327</v>
      </c>
      <c r="K19" s="89">
        <f>+K16+K17</f>
        <v>314</v>
      </c>
      <c r="L19" s="12">
        <v>0.04</v>
      </c>
    </row>
    <row r="20" spans="1:12" s="88" customFormat="1" ht="12.75"/>
    <row r="21" spans="1:12" s="88" customFormat="1" ht="12.75"/>
    <row r="22" spans="1:12" s="88" customFormat="1" ht="12.75"/>
    <row r="23" spans="1:12" s="88" customFormat="1" ht="58.9" customHeight="1">
      <c r="A23" s="292" t="s">
        <v>168</v>
      </c>
      <c r="B23" s="292"/>
      <c r="C23" s="292"/>
      <c r="D23" s="292"/>
      <c r="E23" s="292"/>
      <c r="F23" s="292"/>
      <c r="G23" s="292"/>
      <c r="H23" s="292"/>
      <c r="I23" s="292"/>
      <c r="J23" s="292"/>
      <c r="K23" s="292"/>
      <c r="L23" s="292"/>
    </row>
    <row r="24" spans="1:12" s="88" customFormat="1" ht="12.75"/>
    <row r="25" spans="1:12" s="88" customFormat="1" ht="22.15" customHeight="1">
      <c r="A25" s="292" t="s">
        <v>244</v>
      </c>
      <c r="B25" s="292"/>
      <c r="C25" s="292"/>
      <c r="D25" s="292"/>
      <c r="E25" s="292"/>
      <c r="F25" s="292"/>
      <c r="G25" s="292"/>
      <c r="H25" s="292"/>
      <c r="I25" s="292"/>
      <c r="J25" s="292"/>
      <c r="K25" s="292"/>
      <c r="L25" s="292"/>
    </row>
    <row r="26" spans="1:12" s="88" customFormat="1" ht="12.75">
      <c r="A26" s="182"/>
      <c r="B26" s="182"/>
      <c r="C26" s="182"/>
      <c r="D26" s="182"/>
      <c r="E26" s="182"/>
      <c r="F26" s="182"/>
      <c r="G26" s="182"/>
      <c r="H26" s="182"/>
      <c r="I26" s="182"/>
      <c r="J26" s="182"/>
      <c r="K26" s="182"/>
    </row>
    <row r="27" spans="1:12" s="88" customFormat="1" ht="12.75">
      <c r="A27" s="88" t="s">
        <v>225</v>
      </c>
    </row>
    <row r="28" spans="1:12" s="88" customFormat="1" ht="12.75"/>
    <row r="29" spans="1:12" s="88" customFormat="1" ht="12.75"/>
    <row r="30" spans="1:12" s="88" customFormat="1" ht="12.75"/>
    <row r="31" spans="1:12" s="88" customFormat="1" ht="12.75">
      <c r="A31" s="266" t="s">
        <v>166</v>
      </c>
      <c r="B31" s="266"/>
      <c r="C31" s="266"/>
      <c r="D31" s="266"/>
      <c r="E31" s="266"/>
      <c r="F31" s="266"/>
      <c r="G31" s="266"/>
      <c r="H31" s="266"/>
      <c r="I31" s="266"/>
      <c r="J31" s="266"/>
      <c r="K31" s="266"/>
      <c r="L31" s="266"/>
    </row>
    <row r="32" spans="1:12" s="88" customFormat="1" ht="12.75"/>
    <row r="33" s="88" customFormat="1" ht="12.75"/>
    <row r="34" s="88" customFormat="1" ht="12.75"/>
    <row r="35" s="88" customFormat="1" ht="12.75"/>
    <row r="36" s="88" customFormat="1" ht="12.75"/>
    <row r="37" s="88" customFormat="1" ht="12.75"/>
  </sheetData>
  <sheetProtection password="ED79" sheet="1" objects="1" scenarios="1"/>
  <mergeCells count="11">
    <mergeCell ref="A31:L31"/>
    <mergeCell ref="A1:L1"/>
    <mergeCell ref="A2:L2"/>
    <mergeCell ref="A3:L3"/>
    <mergeCell ref="A4:L4"/>
    <mergeCell ref="A5:L5"/>
    <mergeCell ref="A6:L6"/>
    <mergeCell ref="B10:D10"/>
    <mergeCell ref="J10:L10"/>
    <mergeCell ref="A23:L23"/>
    <mergeCell ref="A25:L25"/>
  </mergeCells>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QTD P&amp;L</vt:lpstr>
      <vt:lpstr>YTD P&amp;L</vt:lpstr>
      <vt:lpstr>Balance Sheet</vt:lpstr>
      <vt:lpstr>Cash Flow</vt:lpstr>
      <vt:lpstr>GAAP to Non-GAAP QTD P&amp;L</vt:lpstr>
      <vt:lpstr>GAAP to Non-GAAP YTD P&amp;L</vt:lpstr>
      <vt:lpstr>Segment Results</vt:lpstr>
      <vt:lpstr>Non-GAAP Core revenue</vt:lpstr>
      <vt:lpstr>Core revenue by region</vt:lpstr>
      <vt:lpstr>Revenue by market</vt:lpstr>
      <vt:lpstr>'Balance Sheet'!Print_Area</vt:lpstr>
      <vt:lpstr>'Cash Flow'!Print_Area</vt:lpstr>
      <vt:lpstr>'GAAP to Non-GAAP QTD P&amp;L'!Print_Area</vt:lpstr>
      <vt:lpstr>'GAAP to Non-GAAP YTD P&amp;L'!Print_Area</vt:lpstr>
      <vt:lpstr>'Non-GAAP Core revenue'!Print_Area</vt:lpstr>
      <vt:lpstr>'QTD P&amp;L'!Print_Area</vt:lpstr>
      <vt:lpstr>'Revenue by market'!Print_Area</vt:lpstr>
      <vt:lpstr>'YTD P&amp;L'!Print_Area</vt:lpstr>
    </vt:vector>
  </TitlesOfParts>
  <Company>Agilent Technologies,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Kevin G. Borchert</cp:lastModifiedBy>
  <cp:lastPrinted>2015-11-19T17:19:47Z</cp:lastPrinted>
  <dcterms:created xsi:type="dcterms:W3CDTF">2013-08-09T21:32:29Z</dcterms:created>
  <dcterms:modified xsi:type="dcterms:W3CDTF">2015-11-19T19:00:00Z</dcterms:modified>
</cp:coreProperties>
</file>